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26" yWindow="65506" windowWidth="11265" windowHeight="8700" activeTab="1"/>
  </bookViews>
  <sheets>
    <sheet name="Scoring system" sheetId="1" r:id="rId1"/>
    <sheet name="All Clubs" sheetId="2" r:id="rId2"/>
    <sheet name="Prem Div" sheetId="3" state="hidden" r:id="rId3"/>
    <sheet name="1st Div" sheetId="4" state="hidden" r:id="rId4"/>
    <sheet name="2nd Div" sheetId="5" state="hidden" r:id="rId5"/>
    <sheet name="Sheet1" sheetId="6" r:id="rId6"/>
  </sheets>
  <definedNames>
    <definedName name="_xlnm.Print_Area" localSheetId="1">'All Clubs'!$A$1:$AV$238</definedName>
    <definedName name="_xlnm.Print_Area" localSheetId="0">'Scoring system'!$A$1:$L$237</definedName>
  </definedNames>
  <calcPr fullCalcOnLoad="1"/>
</workbook>
</file>

<file path=xl/sharedStrings.xml><?xml version="1.0" encoding="utf-8"?>
<sst xmlns="http://schemas.openxmlformats.org/spreadsheetml/2006/main" count="1785" uniqueCount="574">
  <si>
    <t>Access and privacy from spectators</t>
  </si>
  <si>
    <t>Separate and tidy rooms</t>
  </si>
  <si>
    <t>(ii) Rooms clean / hygienic with no litter. Floor covering should be clean and suitable for bare feet.</t>
  </si>
  <si>
    <t>Length of boundary where no provision is made to prevent balls going out of ground into inaccessible areas, eg gates in fences are acceptable provision. Less than 30 yds - 5 marks; 30 to 80 yds - 3 mks; 80 to 150 yds - 2 mks; over 150 yds - 0 mks.</t>
  </si>
  <si>
    <t xml:space="preserve">(ii) Ground signing, </t>
  </si>
  <si>
    <t>Heavy roller</t>
  </si>
  <si>
    <t>Light roller</t>
  </si>
  <si>
    <t>(i) Wheeled covers: (1) - 12 ft wide and over - 4 marks; 11 to 12 ft - 3 marks; 10 to 11 - 2 marks;</t>
  </si>
  <si>
    <t>(2) - Clearance 15" or less 2 marks; 15" to 21" - 1mark;</t>
  </si>
  <si>
    <t>(i) 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</si>
  <si>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 view of ground with privacy from passing spectators (1 mark each room)</t>
  </si>
  <si>
    <t>(1) - 6 marks if teams have separate dressing rooms</t>
  </si>
  <si>
    <t>(2) - 2 marks if umpires have separate room</t>
  </si>
  <si>
    <t>(3) - 2 marks max if no equipment stored.</t>
  </si>
  <si>
    <t>Doors must be lockable with a key available for each team, 5 marks for each secure dressing room</t>
  </si>
  <si>
    <t>(i) Lighting, ventilation, decoration, seating, and clothes hooks. 1 mark maximum for each item.</t>
  </si>
  <si>
    <t>(ii) Heating, 1 mark maximum.</t>
  </si>
  <si>
    <t>(iii) Cleanliness and flooring, 2 marks maximum for each item.</t>
  </si>
  <si>
    <t>(i) Seated area, 1 mark per seat - up to 10</t>
  </si>
  <si>
    <t>(ii) Cookers and fridges should be clean and in a safe condition. 5 marks maximum for 'spotless' condition.</t>
  </si>
  <si>
    <t>(iii) An adequate supply of cutlery and non chipped/cracked crockery should be provided. Catering for 30 people - 4 marks available.  0.5 extra marks for every 10 people over 30 catered for.</t>
  </si>
  <si>
    <t>(i) Properly stocked first-aid box. Clubmark certificate scores 20 marks. No Clubmark 15 marks max.</t>
  </si>
  <si>
    <t>(ii) First-aid box must be easily accessible and clearly located. Clubmark gives full marks.  Otherwise 5 marks for each first-aid box easily accessible (up to 2)</t>
  </si>
  <si>
    <t>(2) - 2 marks extra (per team) for more showers. If shared 2 marks maximum</t>
  </si>
  <si>
    <t>(3) - 2 marks each for towel hooks and soap/gel.  If shared 2 marks maximum</t>
  </si>
  <si>
    <t>(1) - Ladies room 5 marks maximum</t>
  </si>
  <si>
    <t>(2) - Disabled toilet 5 marks maximum</t>
  </si>
  <si>
    <t>5 spaces - 5 marks; 1 extra mark for every additional 2 spaces up to 10.</t>
  </si>
  <si>
    <t>Free 5 marks - for sale 4 marks</t>
  </si>
  <si>
    <t>(4) - 2 marks maximum available for temperature control on each shower.</t>
  </si>
  <si>
    <t>(1) - Direct access to the playing area (2 marks each room).</t>
  </si>
  <si>
    <t>(3) - Drainage pipes in good condition and long enough to take water off the square, connections not leaking - 2 marks max</t>
  </si>
  <si>
    <t>(4) - Covers manoeverable by one person - 2 marks max</t>
  </si>
  <si>
    <t>(1) - Condition of sheets - 5 marks max</t>
  </si>
  <si>
    <t>Ref</t>
  </si>
  <si>
    <t>Poss</t>
  </si>
  <si>
    <t>Ditto and rope/boards do not extend full extent - 2 marks; eg board attached to screen</t>
  </si>
  <si>
    <t>10 marks for public telephone. 6 marks for 'private' phone, ie behind bar.</t>
  </si>
  <si>
    <t>6 marks for home, 4 marks for away team's teamsheet displayed.  It is up to the home team scorer to fill in and put up the visiting team's sheet. 10 marks if a match programme including the teams is available.</t>
  </si>
  <si>
    <t>Water pressure adequate for sprinkler - best is tap adjacent to square - 10 marks, 8 marks if water supply outside pavilion, 6 marks otherwise</t>
  </si>
  <si>
    <t>Marks</t>
  </si>
  <si>
    <t xml:space="preserve">10 marks max available for each end as follows. </t>
  </si>
  <si>
    <t>End 1</t>
  </si>
  <si>
    <t>End 2</t>
  </si>
  <si>
    <t>Total</t>
  </si>
  <si>
    <t>5(b)</t>
  </si>
  <si>
    <t>Home</t>
  </si>
  <si>
    <t>Away</t>
  </si>
  <si>
    <t xml:space="preserve">4 marks max each room are available for general cleanliness and floor covering.  </t>
  </si>
  <si>
    <t>(1) - 10 marks max for cleanliness</t>
  </si>
  <si>
    <t>(1) - 10 marks maximum for 3 showers per team with non-slip flooring</t>
  </si>
  <si>
    <t>4 marks maximum for ramped or lift access to clubhouse where otherwise steps are needed (if no steps needed 4 marks awarded).</t>
  </si>
  <si>
    <t xml:space="preserve">Marked disabled parking spaces (2 marks per space up to three) </t>
  </si>
  <si>
    <t>M/C to assess at end of season</t>
  </si>
  <si>
    <t>(2) - 7 marks for players accessibility</t>
  </si>
  <si>
    <t>(3) - 3 marks for umpires accessibility</t>
  </si>
  <si>
    <t>Virtually no club has this equipment other than an internal system, but it is easily hired so everyone scores 4 marks. 5 marks if actually available</t>
  </si>
  <si>
    <t>Points Score</t>
  </si>
  <si>
    <t>Total Score</t>
  </si>
  <si>
    <r>
      <t xml:space="preserve">(1) - 4 marks max per artificially surfaced net (up to 3), (2) - 4 marks max for each permanent grass net (up to 3).  (3) - 10 marks max for moveable cage for practice on the square; </t>
    </r>
    <r>
      <rPr>
        <b/>
        <sz val="12"/>
        <rFont val="Arial"/>
        <family val="2"/>
      </rPr>
      <t>OR</t>
    </r>
    <r>
      <rPr>
        <sz val="12"/>
        <rFont val="Arial"/>
        <family val="2"/>
      </rPr>
      <t xml:space="preserve"> (4) - 6 marks max for moveable nets for practice on the outfield. (5) - 6 marks max for bowling machine. </t>
    </r>
  </si>
  <si>
    <r>
      <t xml:space="preserve">(1) - 8 marks maximum if provided outside normal playing area and (2) - 2 marks if suitable for practice during match; </t>
    </r>
    <r>
      <rPr>
        <b/>
        <sz val="12"/>
        <rFont val="Arial"/>
        <family val="2"/>
      </rPr>
      <t>OR</t>
    </r>
    <r>
      <rPr>
        <sz val="12"/>
        <rFont val="Arial"/>
        <family val="2"/>
      </rPr>
      <t xml:space="preserve"> (3) - 8 marks maximum for cage/net on the square; </t>
    </r>
    <r>
      <rPr>
        <b/>
        <sz val="12"/>
        <rFont val="Arial"/>
        <family val="2"/>
      </rPr>
      <t>OR</t>
    </r>
    <r>
      <rPr>
        <sz val="12"/>
        <rFont val="Arial"/>
        <family val="2"/>
      </rPr>
      <t xml:space="preserve"> (4) - 6 marks maximum for other net facilities.</t>
    </r>
  </si>
  <si>
    <t>Note:  10 marks equals 1 point</t>
  </si>
  <si>
    <t xml:space="preserve">Where the scores are given as 'maximum' a quality assessment multiplier should be applied.  General 'quality assessment' multipliers: 1.0 - more than acceptable; 0.8 - acceptable; 0.6 - less than acceptable; 0 to 0.4 - unacceptable.  </t>
  </si>
  <si>
    <r>
      <t>OR</t>
    </r>
    <r>
      <rPr>
        <sz val="12"/>
        <rFont val="Arial"/>
        <family val="2"/>
      </rPr>
      <t xml:space="preserve"> Manual board, mechanical boxes - 8 marks; operation smooth &amp; nos large and clear - 8 marks max</t>
    </r>
  </si>
  <si>
    <r>
      <t>OR</t>
    </r>
    <r>
      <rPr>
        <sz val="12"/>
        <rFont val="Arial"/>
        <family val="2"/>
      </rPr>
      <t xml:space="preserve"> Manual board, plates - 6 marks; numbers large and clear - 6 marks max</t>
    </r>
  </si>
  <si>
    <t>Spectators' teas available (5 marks max).  Snacks (eg crisps) and drinks available (5 marks max).  Maximum marks for high quality and large choice.</t>
  </si>
  <si>
    <t xml:space="preserve">10 marks maximum for attendance at C&amp;G visit, accessibility to all areas, answers to questions and general cooperation. </t>
  </si>
  <si>
    <t>(3)</t>
  </si>
  <si>
    <t>(4)</t>
  </si>
  <si>
    <t>(2)</t>
  </si>
  <si>
    <t>(6)</t>
  </si>
  <si>
    <t>(8)</t>
  </si>
  <si>
    <t>I(d)i-NE</t>
  </si>
  <si>
    <t>1(c)-E/W</t>
  </si>
  <si>
    <t>(7)</t>
  </si>
  <si>
    <t>(0)</t>
  </si>
  <si>
    <t>4(c)i SW</t>
  </si>
  <si>
    <t>4(c)i NW</t>
  </si>
  <si>
    <t>(9)</t>
  </si>
  <si>
    <t>Sum/Area</t>
  </si>
  <si>
    <t>Umpires' Reports - Premier Division</t>
  </si>
  <si>
    <t>Position - Premier Division</t>
  </si>
  <si>
    <t>Percentage of Possible Score</t>
  </si>
  <si>
    <t>Umpires' Reports - 1st Division</t>
  </si>
  <si>
    <t>Total Score - 1st Division</t>
  </si>
  <si>
    <t>Total Score - Premier Division</t>
  </si>
  <si>
    <t>Position - 1st Division</t>
  </si>
  <si>
    <t>Position - Overall</t>
  </si>
  <si>
    <t>Updated</t>
  </si>
  <si>
    <t>Page 3A</t>
  </si>
  <si>
    <t>Wal</t>
  </si>
  <si>
    <t>Wi</t>
  </si>
  <si>
    <t>ORT</t>
  </si>
  <si>
    <t>O</t>
  </si>
  <si>
    <t>NH</t>
  </si>
  <si>
    <t>N</t>
  </si>
  <si>
    <t>NlW</t>
  </si>
  <si>
    <t>NB</t>
  </si>
  <si>
    <t>FH</t>
  </si>
  <si>
    <t>CB</t>
  </si>
  <si>
    <t>Total area covered over 300 yd2 - 20 marks; 250 to 300 yd2 - 18 marks; 200 to 250 yd2 - 16 marks; 150 to 200 yd2 - 12 marks; 110 to 150 yd2 - 10 marks; less than 110 yd2 is inadequate - 0 marks</t>
  </si>
  <si>
    <t xml:space="preserve">20 marks maximum for heavy roller with variable speed, marked weight and excellent condition </t>
  </si>
  <si>
    <t>10 marks maximum depending on when bar open and staffing service provided, eg max marks only if bar open at lunch time.</t>
  </si>
  <si>
    <t>2 marks maximum for each listed item, eg (1)-toilets, (2)-wash basins, (3)-showers, (4)-private and (5)-lockable doors.</t>
  </si>
  <si>
    <t>20 marks maximum if outfield is not used during the cricket season for organised soccer, rugby football or hockey matches.  10 marks maximum if only senior matches not played.</t>
  </si>
  <si>
    <t xml:space="preserve">10 marks max for 100% rope (&gt;1") boundary.  1 mark less for every 50 yds without rope. </t>
  </si>
  <si>
    <t>Total area over 32 square yards - 10 marks (8 marks if only one screen unless 30' wide)</t>
  </si>
  <si>
    <t>Total area 27 to 32 square yards - 7 marks (5 marks if only one screen)</t>
  </si>
  <si>
    <t>Screen inside playing area and rope extends full extent - 4 marks</t>
  </si>
  <si>
    <t>Screen inside playing area and boards extend full extent - 3 marks</t>
  </si>
  <si>
    <t xml:space="preserve">4 marks (up to a maximum ot 20 marks) for each foot of clear ground beyond boundary to a solid obstruction, eg fences, walls, timber baulks, trees etc, but excluding sightscreens.  The smallest clearance around the boundary is relevant.  </t>
  </si>
  <si>
    <t>Wheels suitable for surface conditions (no ruts) - max 2 marks overall</t>
  </si>
  <si>
    <t>Screens can be moved by two (average) people - max 2 marks overall</t>
  </si>
  <si>
    <t>(i) Boundaries to NE, SE, SW and NW corners not less than 50 yards and no more than 90 yards. 5 marks for each complying sector of the boundary.</t>
  </si>
  <si>
    <t>(ii) No significant discontinuities or sharp changes of direction. 2 marks less for each discontinuity - this number of marks will be deducted from the total for 4(c)(i).</t>
  </si>
  <si>
    <t>20 marks maximum to be awarded. 1 mark deducted for every 5 metres of short or excessive boundary.</t>
  </si>
  <si>
    <t>Ditto and rope/boards are inadequate as a boundary  - no marks</t>
  </si>
  <si>
    <t>Total area 24 to 27 square yards - 4 marks (2 marks if only one screen). Less than 24 square yards is not of required standard - 2 marks</t>
  </si>
  <si>
    <t>Frames sound and painted - no rust or rot - max 4 marks overall</t>
  </si>
  <si>
    <t>Faces sound and painted - no rust or rot - max 2 marks overall</t>
  </si>
  <si>
    <t>Screen outside playing area - 5marks.</t>
  </si>
  <si>
    <t>(ii) Individual batters scores shown - score half of above, ie if 10 for electronic board score 5.  Maximum points for 6(a)(i) and 6(a)(ii) are available for clarity of information.</t>
  </si>
  <si>
    <t>(I) Electronic board - 10 marks; backup in case of power failure ie tins on board - 2 mark; numbers large, fully functioning and bright - 8 marks max</t>
  </si>
  <si>
    <t>(iii) Scoreboard should be visible from pavilion. 5 marks maximum for scoreboard clearly readable from pavilion seating.</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</si>
  <si>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(10) - signalling light (1); (11) - toilet (1).</t>
  </si>
  <si>
    <t>5 marks max for accessibility, 5 marks max for audibility</t>
  </si>
  <si>
    <t>30 spaces - 10 marks maximum; 1 extra mark for every additional 5 spaces up to 20, ie 14 marks maximum for 50 or more spaces per pitch.</t>
  </si>
  <si>
    <t>Full marks are appropriate for clubs that provide these facilities outside the normal playing area.</t>
  </si>
  <si>
    <t>(i) Should be of adequate size (15 sq ft per player) well lit, ventilated, decorated, heated and with sufficient seating and clothes hooks.</t>
  </si>
  <si>
    <t xml:space="preserve">Three showers per team with non-slip flooring, supply of towel hooks and soap. Adequate supply of hot water for both teams, each shower should have its own temperature control. </t>
  </si>
  <si>
    <t>(iii) Hand basins should be provided with drying materials or electric hand dryer.</t>
  </si>
  <si>
    <t>(1) - Separate from main clubhouse provision - 3 marks, (2) - 1 mark for separate team facilities. (3) - 1 mark per washbasin up to 4, (4) - 1 mark for soap/cream, (5) - 1 mark for drying facilities</t>
  </si>
  <si>
    <t>Spectators should be able to purchase drinks and snacks.</t>
  </si>
  <si>
    <t>(i) Seating quantity and quality.</t>
  </si>
  <si>
    <t xml:space="preserve">(ii) Match programmes free or on sale to spectators. </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</si>
  <si>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</si>
  <si>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</si>
  <si>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1 mark lost for each negative answer on umps' reports for Topics A1 to A6</t>
  </si>
  <si>
    <t>1 mark maximum for every 10 seats provided up to a maximum of 10 marks.  The condition, eg strength, comfort (back support), and cleanliness shall be taken into account with the quality multiplier.</t>
  </si>
  <si>
    <t>General Club management</t>
  </si>
  <si>
    <t>(i) Team sheets should be available for the benefit of spectators.</t>
  </si>
  <si>
    <t xml:space="preserve"> (1) - 12 marks for facilities suitable for normal teas, eg plated salad or sandwiches, tea and/or cordial. (2) - 4 marks for producing local authority environmental health certificate, (3) - 4 marks if full cooking facilities available</t>
  </si>
  <si>
    <t>(i) Should meet all legislative requirements and provide hot and cold water, washing facilities, adequate work surfaces in a clean and hygienic condition.</t>
  </si>
  <si>
    <t xml:space="preserve"> 5 marks maximum for 'spotless' condition.</t>
  </si>
  <si>
    <t>(ii) WCs, washbasins and urinals must be clean and hygienic (regularly disinfected),</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</si>
  <si>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</si>
  <si>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(i) Private cubicles for players with doors that can be locked and an adequate supply of toilet paper.</t>
  </si>
  <si>
    <t>Cleanliness and accessibility</t>
  </si>
  <si>
    <t>Groundsmen need the means to prevent players slipping on recently seeded/repaired pitch ends during wet weather, eg strips of Astroturf nailed down. Equipment must be available to score any points</t>
  </si>
  <si>
    <t>Full points to be awarded if all the listed equipment is available, this should include an adequate supply of sawdust. 1 mark maximum for each of item of equipment.</t>
  </si>
  <si>
    <t>It is unlikely that more than one will be available but it should be well maintained with the sponges in good condition. Score 8 marks maximum for water hog and 2 additional points maximum for a spare sponge</t>
  </si>
  <si>
    <t>(i) Condition and adequacy of wheeled covers, eg width covered, protection from driving rain.</t>
  </si>
  <si>
    <t>(ii) Condition of sheets, eg no rips or tears, suitable means of securing edges.</t>
  </si>
  <si>
    <t>(2) - Edges with eyelets and secured with steel nails/pins - 5 marks max</t>
  </si>
  <si>
    <t>Scorebox</t>
  </si>
  <si>
    <t>(i) Shows the basic information, eg score, wickets, overs, side batting (home/away), and 1st innings total.</t>
  </si>
  <si>
    <t>(ii) Shows individual batters' scores</t>
  </si>
  <si>
    <t>(iii) Scoreboard should be visible from pavilion.</t>
  </si>
  <si>
    <t>Screens at each end (N &amp; S) to be scored separately based on the various locations stated.</t>
  </si>
  <si>
    <t>(ii) Screens to be structurally sound and non-reflective paintwork in good condition.</t>
  </si>
  <si>
    <t>(i) Two sightscreens at each end of adequate height and width (suggested each 13 ft high by 11 ft wide (16 yd2) for level ground), or one sightscreen of equivalent overall width.</t>
  </si>
  <si>
    <t>The groundsman should advise the extent of the square used for 1st XI matches when assessing the shortest boundaries.</t>
  </si>
  <si>
    <t>Solid obstructions must be clear of boundary edge to avoid sliding accidents</t>
  </si>
  <si>
    <t>(ii) No significant discontinuities or sharp changes of direction.</t>
  </si>
  <si>
    <t>(i) Boundaries to NE, SE, SW and NW corners not less than 50 yards and not more than 90 yards.</t>
  </si>
  <si>
    <t>Rope (&gt;1" diameter) is the preferred method of marking the boundary.</t>
  </si>
  <si>
    <t>There is possibly a relaxation if the area of outfield affected is small.  Even then the length of grass should be appropriate for a cricket outfield.  Junior sports can also affect the outfield.</t>
  </si>
  <si>
    <t>10 marks max, 1 mark less for each 'obstruction'.</t>
  </si>
  <si>
    <t>(iii) Free of holes ruts and other obstructions.</t>
  </si>
  <si>
    <t>(ii) Smooth surface with 'fine' grasses predominant. 20 marks max,</t>
  </si>
  <si>
    <t>5 marks max for each boundary with no noticeable slope. No marks for any significant slope.</t>
  </si>
  <si>
    <t>(i) No noticeable slopes from square to boundaries, N/S/E/W.</t>
  </si>
  <si>
    <t>Marks based on width of square: over 200 ft - 20 marks; 150 to 200 ft - 15 mks; 100 to 150 ft - 10 mks; less than 100 ft - 5 mks</t>
  </si>
  <si>
    <t xml:space="preserve">Wide enough for at least eight pitches. </t>
  </si>
  <si>
    <t>5 marks max each end, 1 mark less for every metre of bowling crease with a 'ramp'.</t>
  </si>
  <si>
    <t xml:space="preserve">No change of slope on bowlers run-ups; North and South. </t>
  </si>
  <si>
    <t>10 marks max for smooth surface, 2 marks less for each ridge or valley.</t>
  </si>
  <si>
    <t xml:space="preserve">(iii) Smooth surface ie no ridges or valleys. </t>
  </si>
  <si>
    <t>10 marks max for N-S to 0 marks if E-W.</t>
  </si>
  <si>
    <t xml:space="preserve">(ii) Alignment of pitches nominally North-South. </t>
  </si>
  <si>
    <t xml:space="preserve">Level difference corner to corner: &lt;1 ft - 10 marks each; 1 - 2 ft - 7 marks each; 2-3 ft - 4 marks each.  </t>
  </si>
  <si>
    <t xml:space="preserve">(i) No noticeable slopes NW to SE and NE to SW. </t>
  </si>
  <si>
    <t>Difference &lt;5 yds - 10 marks each; 5-10 yds - 7 marks each; 10-15 yds - 4 marks each</t>
  </si>
  <si>
    <t xml:space="preserve">Equal boundaries from centre of square N/S and E/W. </t>
  </si>
  <si>
    <t>Watering facilities available</t>
  </si>
  <si>
    <t>BSM</t>
  </si>
  <si>
    <t>Caldy</t>
  </si>
  <si>
    <t>Alder</t>
  </si>
  <si>
    <t>Ainsdale</t>
  </si>
  <si>
    <t>Bootle</t>
  </si>
  <si>
    <t>B/cough</t>
  </si>
  <si>
    <t>Maghull</t>
  </si>
  <si>
    <t>Lytham</t>
  </si>
  <si>
    <t>L/pool</t>
  </si>
  <si>
    <t>Leigh</t>
  </si>
  <si>
    <t>H/town</t>
  </si>
  <si>
    <t>H/field</t>
  </si>
  <si>
    <t>Formby</t>
  </si>
  <si>
    <t>P/field</t>
  </si>
  <si>
    <t>Prestatyn</t>
  </si>
  <si>
    <t>R/ford</t>
  </si>
  <si>
    <t>R/hill</t>
  </si>
  <si>
    <t>S&amp;B</t>
  </si>
  <si>
    <t>Skem</t>
  </si>
  <si>
    <t>Sefton</t>
  </si>
  <si>
    <t>W/tree</t>
  </si>
  <si>
    <t>Sutton</t>
  </si>
  <si>
    <t>10 marks max for quality of drainage.</t>
  </si>
  <si>
    <t>3(c)i-E</t>
  </si>
  <si>
    <t>3(c)i-W</t>
  </si>
  <si>
    <t>Umpires' Reports - 2nd Division</t>
  </si>
  <si>
    <t>Total Score - 2nd Division</t>
  </si>
  <si>
    <t>Position - 2nd Division</t>
  </si>
  <si>
    <t xml:space="preserve">Sub-totals for this Area c/fwd </t>
  </si>
  <si>
    <t>Sub-total</t>
  </si>
  <si>
    <t>Sum/ Area</t>
  </si>
  <si>
    <t>Good drainage</t>
  </si>
  <si>
    <t>Well maintained with grass cut regularly everywhere.</t>
  </si>
  <si>
    <t>Pitch &amp; square distinguishable from square &amp; outfield respectively - 5 marks max each</t>
  </si>
  <si>
    <t>10 marks maximum available for maintenance of the highest order.</t>
  </si>
  <si>
    <t>Maintenance standard</t>
  </si>
  <si>
    <t>10 marks maximum for signs to and at ground entrance(s).</t>
  </si>
  <si>
    <t>10 marks max for maintenance standard.</t>
  </si>
  <si>
    <t>BHP</t>
  </si>
  <si>
    <t>O Xavs</t>
  </si>
  <si>
    <t>NA</t>
  </si>
  <si>
    <t xml:space="preserve"> </t>
  </si>
  <si>
    <t>Umpires' Reports - Prem (out of 30)</t>
  </si>
  <si>
    <t>Umpires' Reports - Div 1 (out of 30)</t>
  </si>
  <si>
    <t>Umpires' Reports - Div 2 (out of 30)</t>
  </si>
  <si>
    <t>19=</t>
  </si>
  <si>
    <t>25=</t>
  </si>
  <si>
    <t>22=</t>
  </si>
  <si>
    <t>33=</t>
  </si>
  <si>
    <t>S/view</t>
  </si>
  <si>
    <t>A1(a)</t>
  </si>
  <si>
    <t>A1(b)(i)</t>
  </si>
  <si>
    <t>A1(c)- N/S</t>
  </si>
  <si>
    <t>A1(d)i - NW</t>
  </si>
  <si>
    <t>(d)ii</t>
  </si>
  <si>
    <t>(d)iii</t>
  </si>
  <si>
    <t>A1(e)</t>
  </si>
  <si>
    <t>A1(f)</t>
  </si>
  <si>
    <t>A1(g)</t>
  </si>
  <si>
    <t>A2(a)(i)</t>
  </si>
  <si>
    <t>(a)(ii)</t>
  </si>
  <si>
    <t>(a)(iii)</t>
  </si>
  <si>
    <t>A2(b)(i)</t>
  </si>
  <si>
    <t>(b)(ii)</t>
  </si>
  <si>
    <t>(b)(iii)</t>
  </si>
  <si>
    <t>A3(a)</t>
  </si>
  <si>
    <t>A3(b)</t>
  </si>
  <si>
    <t>A3(c)iN&amp;E</t>
  </si>
  <si>
    <t>(c)iS&amp;W</t>
  </si>
  <si>
    <t>(c)ii</t>
  </si>
  <si>
    <t>(c)iii</t>
  </si>
  <si>
    <t>A3(d)</t>
  </si>
  <si>
    <t>A3(e)</t>
  </si>
  <si>
    <t>A4(a)</t>
  </si>
  <si>
    <t>A4(b)</t>
  </si>
  <si>
    <t>A4(c)i NE&amp;SW</t>
  </si>
  <si>
    <t>(c)i SE&amp;NW</t>
  </si>
  <si>
    <t xml:space="preserve">(c)ii </t>
  </si>
  <si>
    <t>A4(d)</t>
  </si>
  <si>
    <t>A4(e)</t>
  </si>
  <si>
    <t>A5(a)</t>
  </si>
  <si>
    <t>A5(b)</t>
  </si>
  <si>
    <t>A5(c)(i)</t>
  </si>
  <si>
    <t>(c)(ii)</t>
  </si>
  <si>
    <t>A5(d)(i)</t>
  </si>
  <si>
    <t>(d)(ii)</t>
  </si>
  <si>
    <t>B1(a)</t>
  </si>
  <si>
    <t>B1(b)(i)</t>
  </si>
  <si>
    <t>B1(c)</t>
  </si>
  <si>
    <t>B2(a)(i)</t>
  </si>
  <si>
    <t>(b)-2</t>
  </si>
  <si>
    <t>B2(c)</t>
  </si>
  <si>
    <t>B2(b)-1&amp;6</t>
  </si>
  <si>
    <t>(b)-2&amp;7</t>
  </si>
  <si>
    <t>(b)-3&amp;8</t>
  </si>
  <si>
    <t>(b)-4&amp;9</t>
  </si>
  <si>
    <t>B3(a)</t>
  </si>
  <si>
    <t>B3(b)(i)-1</t>
  </si>
  <si>
    <t>(b)(i)-2</t>
  </si>
  <si>
    <t>(b)(i)-3</t>
  </si>
  <si>
    <t>(b)(i)-4</t>
  </si>
  <si>
    <t>(b)(ii)-1</t>
  </si>
  <si>
    <t>(b)(ii)-2</t>
  </si>
  <si>
    <t>B3(c)(i)</t>
  </si>
  <si>
    <t>(b)-5&amp;10</t>
  </si>
  <si>
    <t>(b)-11</t>
  </si>
  <si>
    <t>B5 - ROLLERS</t>
  </si>
  <si>
    <t>B3 - COVERS</t>
  </si>
  <si>
    <t>B4 - DRYING EQUIPMENT</t>
  </si>
  <si>
    <t>B5(b)</t>
  </si>
  <si>
    <t>B5(a)(i)</t>
  </si>
  <si>
    <t>B4(a)</t>
  </si>
  <si>
    <t>B4(b)</t>
  </si>
  <si>
    <t>B4(c)</t>
  </si>
  <si>
    <t>B4(d)</t>
  </si>
  <si>
    <t>C1 - DRESSING ROOMS</t>
  </si>
  <si>
    <t>C1(a)(i)-1</t>
  </si>
  <si>
    <t>(a)(i)-2</t>
  </si>
  <si>
    <t>(a)(i)-3</t>
  </si>
  <si>
    <t>C1(a)(ii)</t>
  </si>
  <si>
    <t>C1(b)-1</t>
  </si>
  <si>
    <t>C1(c)</t>
  </si>
  <si>
    <t>C1(d)-1</t>
  </si>
  <si>
    <t>(d)-2</t>
  </si>
  <si>
    <t>(d)-3</t>
  </si>
  <si>
    <t>C2 - SHOWERS</t>
  </si>
  <si>
    <t>B2 - SCOREBOX/SCOREBOARD</t>
  </si>
  <si>
    <t>B1 - SIGHTSCREENS</t>
  </si>
  <si>
    <t>A5 - SURROUNDS</t>
  </si>
  <si>
    <t>A4 - BOUNDARIES</t>
  </si>
  <si>
    <t>A3 - OUTFIELD</t>
  </si>
  <si>
    <t>A2 - PITCH</t>
  </si>
  <si>
    <t>A1 - SQUARE</t>
  </si>
  <si>
    <t>C3 - TOILETS ETC</t>
  </si>
  <si>
    <t>C4 - UMPIRES' ROOM</t>
  </si>
  <si>
    <t>C5 - VIEWING AREA</t>
  </si>
  <si>
    <t>E1 - HOSP/LITY</t>
  </si>
  <si>
    <t>D1 - KITCHEN</t>
  </si>
  <si>
    <t>D2 - HEALTH &amp; SAFETY</t>
  </si>
  <si>
    <t>D3 - TEL</t>
  </si>
  <si>
    <t>C6 - CLOCK &amp; BELL</t>
  </si>
  <si>
    <t>E2 - PUBLICITY</t>
  </si>
  <si>
    <t>C7 - PRACTICE FACILITIES</t>
  </si>
  <si>
    <t>D4 - CAR PARKING</t>
  </si>
  <si>
    <t>E3 - GENERAL M/MENT</t>
  </si>
  <si>
    <t>C2(a)-1</t>
  </si>
  <si>
    <t>(a)-2</t>
  </si>
  <si>
    <t>(a)-3</t>
  </si>
  <si>
    <t>C2(b)-1</t>
  </si>
  <si>
    <t>(b)-3</t>
  </si>
  <si>
    <t>(b)-4</t>
  </si>
  <si>
    <t>C3(a)(i)-1</t>
  </si>
  <si>
    <t>(a)(i)-4</t>
  </si>
  <si>
    <t>C3(a)(ii)</t>
  </si>
  <si>
    <t>C3(a)(iii)-1</t>
  </si>
  <si>
    <t>(a)(iii)-2</t>
  </si>
  <si>
    <t>(a)(iii)-3</t>
  </si>
  <si>
    <t>(a)(iii)-4</t>
  </si>
  <si>
    <t>(a)(iii)-5</t>
  </si>
  <si>
    <t>C3(b)-1</t>
  </si>
  <si>
    <t xml:space="preserve">C4(a)-i </t>
  </si>
  <si>
    <t xml:space="preserve">(a)-ii </t>
  </si>
  <si>
    <t xml:space="preserve">(a)-iii </t>
  </si>
  <si>
    <t>C4(b)-1</t>
  </si>
  <si>
    <t>C4(c)(i)</t>
  </si>
  <si>
    <t>C5(a)(i)</t>
  </si>
  <si>
    <t>TOTALS AREAS B</t>
  </si>
  <si>
    <t>TOTALS AREAS A</t>
  </si>
  <si>
    <t>TOTALS AREAS A&amp;B</t>
  </si>
  <si>
    <t>Ormskirk</t>
  </si>
  <si>
    <t>N'ern</t>
  </si>
  <si>
    <t>N Hall</t>
  </si>
  <si>
    <t>BStM</t>
  </si>
  <si>
    <t>Prem Div</t>
  </si>
  <si>
    <t>1st Div</t>
  </si>
  <si>
    <t>2nd Div</t>
  </si>
  <si>
    <t>Ump's Cards</t>
  </si>
  <si>
    <t>Below Standard</t>
  </si>
  <si>
    <t>TOTALS AREAS C</t>
  </si>
  <si>
    <t>C6(a)</t>
  </si>
  <si>
    <t>C6(b)</t>
  </si>
  <si>
    <t>C6(c)</t>
  </si>
  <si>
    <t>C6(d)</t>
  </si>
  <si>
    <t>TOTALS AREAS D</t>
  </si>
  <si>
    <t>TOTALS AREAS E</t>
  </si>
  <si>
    <t>TOTALS ALL AREAS</t>
  </si>
  <si>
    <t>E1(b)</t>
  </si>
  <si>
    <t>E1(a)(i)</t>
  </si>
  <si>
    <t>Total scores out of 125</t>
  </si>
  <si>
    <t>C7(a)-1&amp;2</t>
  </si>
  <si>
    <t>(a)-3/4</t>
  </si>
  <si>
    <t>(a)-5</t>
  </si>
  <si>
    <t>C7(b)-1&amp;2</t>
  </si>
  <si>
    <t>(b)-3/4</t>
  </si>
  <si>
    <t>D1(i)-1</t>
  </si>
  <si>
    <t>(i)-2</t>
  </si>
  <si>
    <t>(i)-3</t>
  </si>
  <si>
    <t>D1(ii)</t>
  </si>
  <si>
    <t>D1(iii)</t>
  </si>
  <si>
    <t>D2(a)(i)</t>
  </si>
  <si>
    <t>D2(b)</t>
  </si>
  <si>
    <t>D3</t>
  </si>
  <si>
    <t>D4(b)-1</t>
  </si>
  <si>
    <t>D4(c)</t>
  </si>
  <si>
    <t>E1(c)</t>
  </si>
  <si>
    <t>E2(a)(i)</t>
  </si>
  <si>
    <t>E2(b)</t>
  </si>
  <si>
    <t>E3(i)</t>
  </si>
  <si>
    <t>E3(ii)</t>
  </si>
  <si>
    <t>E3(iii)</t>
  </si>
  <si>
    <t>E3(iv)</t>
  </si>
  <si>
    <t>D4(a)-1</t>
  </si>
  <si>
    <t>Total per sub Area</t>
  </si>
  <si>
    <t>2013 Position</t>
  </si>
  <si>
    <t>2014 Position</t>
  </si>
  <si>
    <t>4=</t>
  </si>
  <si>
    <t>6=</t>
  </si>
  <si>
    <t>31=</t>
  </si>
  <si>
    <t>SHTown</t>
  </si>
  <si>
    <t>Umpires Card Q7</t>
  </si>
  <si>
    <t xml:space="preserve"> A1 SQUARE</t>
  </si>
  <si>
    <t>A3 OUTFIELD</t>
  </si>
  <si>
    <t>A2 PITCH</t>
  </si>
  <si>
    <t>A1(d)ii</t>
  </si>
  <si>
    <t>A1(d)iii</t>
  </si>
  <si>
    <t>A2(a)(ii)</t>
  </si>
  <si>
    <t>A2(a)(iii)</t>
  </si>
  <si>
    <t>A2(b)(ii)</t>
  </si>
  <si>
    <t>A2(b)(iii)</t>
  </si>
  <si>
    <t>L&amp;DCC - Club &amp; Ground Report 2013 - Appendix 1</t>
  </si>
  <si>
    <t>Umpires Card Q8</t>
  </si>
  <si>
    <t>Umpires Card Q9</t>
  </si>
  <si>
    <t>Umpires Card Q10a-Q10d</t>
  </si>
  <si>
    <t>Umpires Card Q11</t>
  </si>
  <si>
    <t>Umpires Card Q12</t>
  </si>
  <si>
    <t>Umpires Card Q13</t>
  </si>
  <si>
    <t>Even covering of grass</t>
  </si>
  <si>
    <t>Appeared dry before match</t>
  </si>
  <si>
    <t>ECB/PQS pitch rating – even bounce; seam movement; carry and bounce; turn.</t>
  </si>
  <si>
    <t>Properly prepared &amp; marked before match</t>
  </si>
  <si>
    <t>Stumps properly pitched before match</t>
  </si>
  <si>
    <t>Brushed, rolled &amp; remarked between innings</t>
  </si>
  <si>
    <t>Umpires Card Q14</t>
  </si>
  <si>
    <t>ECB-unevenness</t>
  </si>
  <si>
    <t>ECB-appearance/ grass length</t>
  </si>
  <si>
    <t>Umpires Card Q15</t>
  </si>
  <si>
    <t>A3(c)i-N</t>
  </si>
  <si>
    <t>A3(c)i-S</t>
  </si>
  <si>
    <t>A3(c)ii</t>
  </si>
  <si>
    <t>A3(c)iii</t>
  </si>
  <si>
    <t>ECB-markings</t>
  </si>
  <si>
    <t>Umpires Card Q16</t>
  </si>
  <si>
    <t>A4(c)i NE</t>
  </si>
  <si>
    <t>A4(c)i SE</t>
  </si>
  <si>
    <t xml:space="preserve">A4(c)ii </t>
  </si>
  <si>
    <t>A4 BOUNDARIES</t>
  </si>
  <si>
    <t>A5 SURROUNDS</t>
  </si>
  <si>
    <t>Minutes lost for ‘lost’ or balls out of ground</t>
  </si>
  <si>
    <t>Umpires Card Q17</t>
  </si>
  <si>
    <t>Umpires Card Q18</t>
  </si>
  <si>
    <t>Maintenance condition</t>
  </si>
  <si>
    <t>A5(c)(ii)</t>
  </si>
  <si>
    <t>A5(d)(ii)</t>
  </si>
  <si>
    <t>B1 SIGHTSCREENS</t>
  </si>
  <si>
    <t>Umpires Card Q19</t>
  </si>
  <si>
    <t>Sightscreens in position 5 minutes before start</t>
  </si>
  <si>
    <t>B1(a)(i)</t>
  </si>
  <si>
    <t>B1(b)(ii)</t>
  </si>
  <si>
    <t>B2(a)(ii)</t>
  </si>
  <si>
    <t>B2(a)(iii)</t>
  </si>
  <si>
    <t>B2(b)-1</t>
  </si>
  <si>
    <t>B2(b)-2</t>
  </si>
  <si>
    <t>B2(b)-3</t>
  </si>
  <si>
    <t>B2(b)-5</t>
  </si>
  <si>
    <t>B2(b)-4</t>
  </si>
  <si>
    <t>B2(b)-6</t>
  </si>
  <si>
    <t>B2(b)-7</t>
  </si>
  <si>
    <t>B2(b)-8</t>
  </si>
  <si>
    <t>B2(b)-9</t>
  </si>
  <si>
    <t>B2(b)-10</t>
  </si>
  <si>
    <t>B2(b)-11</t>
  </si>
  <si>
    <t>B3 COVERS</t>
  </si>
  <si>
    <t>(c) Wheeled covers are unlikely to be sufficiently long without additional sheeting; bowlers' run-up sheets and side sheets are recommended. Precautions should also be taken to prevent water from running under the edges of the pitch covers (wheeled or not).</t>
  </si>
  <si>
    <t>Bowlers' run-up sheets: 80 yd2 total -10 marks; 40 yd2 total - 5 marks</t>
  </si>
  <si>
    <t>B3(b)(i)-2</t>
  </si>
  <si>
    <t>B3(b)(i)-3</t>
  </si>
  <si>
    <t>B3(b)(i)-4</t>
  </si>
  <si>
    <t>B3(b)(ii)-1</t>
  </si>
  <si>
    <t>B3(b)(ii)-2</t>
  </si>
  <si>
    <t>B3(c)(ii)</t>
  </si>
  <si>
    <t>Available &amp; used effectively</t>
  </si>
  <si>
    <t>Umpires Card Q22</t>
  </si>
  <si>
    <t>(c) Scoreboard should be operated effectively and scorers signals clearly visible?</t>
  </si>
  <si>
    <t>Umpires' Card Q20 and Q21 scored out of 5 and doubled to give a maximum 10 marks each.</t>
  </si>
  <si>
    <t>B4 DRYING EQUIP/ MENT</t>
  </si>
  <si>
    <t>B5 ROLLERS</t>
  </si>
  <si>
    <t xml:space="preserve">10 marks maximum for suitable light roller in excellent condition. </t>
  </si>
  <si>
    <t>Choice available between innings</t>
  </si>
  <si>
    <t>Umpires Card Q23</t>
  </si>
  <si>
    <t>Umpires Card Q24</t>
  </si>
  <si>
    <t>B5(a)(iI)</t>
  </si>
  <si>
    <t>C1 DRESSING ROOMS</t>
  </si>
  <si>
    <t>C2 SHOWERS</t>
  </si>
  <si>
    <t>C3 TOILETS ETC</t>
  </si>
  <si>
    <t>C4 UMPIRES' ROOM</t>
  </si>
  <si>
    <t>C5 VIEWING AREA</t>
  </si>
  <si>
    <t>C1(a)(i)-2</t>
  </si>
  <si>
    <t>C1(a)(i)-3</t>
  </si>
  <si>
    <t>C1(b)-2</t>
  </si>
  <si>
    <t>C1(d)-2</t>
  </si>
  <si>
    <t>C1(d)-3</t>
  </si>
  <si>
    <t>C2(a)-2</t>
  </si>
  <si>
    <t>C2(a)-3</t>
  </si>
  <si>
    <t>C2(b)-2</t>
  </si>
  <si>
    <t>C2(b)-3</t>
  </si>
  <si>
    <t>C2(b)-4</t>
  </si>
  <si>
    <t>C3(a)(i)-2</t>
  </si>
  <si>
    <t>C3(a)(i)-3</t>
  </si>
  <si>
    <t>C3(a)(i)-4</t>
  </si>
  <si>
    <t>C3(a)(iii)-2</t>
  </si>
  <si>
    <t>C3(a)(iii)-3</t>
  </si>
  <si>
    <t>C3(a)(iii)-4</t>
  </si>
  <si>
    <t>C3(a)(iii)-5</t>
  </si>
  <si>
    <t>C3(b)-2</t>
  </si>
  <si>
    <t xml:space="preserve">C4(a)-ii </t>
  </si>
  <si>
    <t xml:space="preserve">C4(a)-iii </t>
  </si>
  <si>
    <t>C4(b)-2</t>
  </si>
  <si>
    <t>C4(b)-3</t>
  </si>
  <si>
    <t>C4(b)-4</t>
  </si>
  <si>
    <t>C4(b)-5</t>
  </si>
  <si>
    <t>Umpires Card Q25</t>
  </si>
  <si>
    <t>Umpires Card Q26</t>
  </si>
  <si>
    <t>Room lockable AND key available</t>
  </si>
  <si>
    <t>Room clean, tidy &amp; no storage</t>
  </si>
  <si>
    <t>C4(c)(iI)</t>
  </si>
  <si>
    <t>C5(a)(ii)</t>
  </si>
  <si>
    <t>C5(a)(iii)</t>
  </si>
  <si>
    <t>(ii) Covered area, 1 mark per 2 covered seatS - up to 10</t>
  </si>
  <si>
    <t>(iii) Sheltered area, 1 mark for each side shelter and 3 marks for front glass screen</t>
  </si>
  <si>
    <t>C6 CLOCK &amp; BELL</t>
  </si>
  <si>
    <t>10 marks max for size and readability.</t>
  </si>
  <si>
    <t>The clock must be large enough with clear numerals as to be easily read from all parts of the ground.</t>
  </si>
  <si>
    <t>A bell of suitable size and manufacture must be provided.  If kept inside the pavilion it must be capable of being sited where it can be easily accessed by the umpires and heard by spectators and players alike.</t>
  </si>
  <si>
    <t>A bell should be situated to allow the umpires to signal the start or resumption of play.  Umpires card Q28</t>
  </si>
  <si>
    <t xml:space="preserve">A working clock stating the correct time should be sited so that it can be utilised by the umpires as the official time-piece.  Umpires card Q27 </t>
  </si>
  <si>
    <t>C7 PRACTICE FACILITIES</t>
  </si>
  <si>
    <t>C7(a)-1</t>
  </si>
  <si>
    <t>C7(a)-3</t>
  </si>
  <si>
    <t>C7(a)-5</t>
  </si>
  <si>
    <t>C7(b)-1</t>
  </si>
  <si>
    <t>C7(b)-3</t>
  </si>
  <si>
    <t>C7(a)-2</t>
  </si>
  <si>
    <t>C7(a)-4</t>
  </si>
  <si>
    <t>C7(b)-2</t>
  </si>
  <si>
    <t>C7(b)-4</t>
  </si>
  <si>
    <t>2.5 marks for each qualified coach or qualified first-aider (up to 4)  Names should be provided.</t>
  </si>
  <si>
    <t>D1 KITCHEN</t>
  </si>
  <si>
    <t>D2 HEALTH &amp; SAFETY</t>
  </si>
  <si>
    <t>D3 TELE-PHONE</t>
  </si>
  <si>
    <t>D4 CAR PARKING</t>
  </si>
  <si>
    <t>Access road and car park properly surfaced and spaces marked - 6 marks maximum</t>
  </si>
  <si>
    <t>D4(a)-2</t>
  </si>
  <si>
    <t>The number of spaces depends on the number of pitches on the ground.  At least 30 spaces per pitch would be acceptable. Access road and car park to be surfaced.</t>
  </si>
  <si>
    <t>D4(b)-2</t>
  </si>
  <si>
    <t>D1(i)-2</t>
  </si>
  <si>
    <t>D1(i)-3</t>
  </si>
  <si>
    <t>D2(a)(ii)</t>
  </si>
  <si>
    <t>E1(a)(iI)</t>
  </si>
  <si>
    <t xml:space="preserve">Teas should be ready when needed, unless in exceptional circumstances.  Umpires' Card Q29 -  'Yes' gives a maximum 10 Marks.   </t>
  </si>
  <si>
    <t xml:space="preserve">Teas for players and officials should be of a good standard and served in an area, of sufficient size, adjacent to the playing area.  Umpires' Card Q30 -  Score out of 5 doubled gives a maximum 10 Marks    </t>
  </si>
  <si>
    <t>E1 HOSPITALITY</t>
  </si>
  <si>
    <t>E2 PUBLICITY</t>
  </si>
  <si>
    <t>E3 GENERAL MANAGEMENT</t>
  </si>
  <si>
    <t>Based on fines' record for late receipt of score-sheets, lowest fines 10 marks, highest 0 marks.</t>
  </si>
  <si>
    <t>E2(a)(ii)</t>
  </si>
  <si>
    <t>2013 Overall Position</t>
  </si>
  <si>
    <t>2014 Overall Position</t>
  </si>
  <si>
    <t>KEY</t>
  </si>
  <si>
    <t>24=</t>
  </si>
  <si>
    <t>Div 2 Standard</t>
  </si>
  <si>
    <t>Div 1 Standard</t>
  </si>
  <si>
    <t>Prem Div Standard</t>
  </si>
  <si>
    <t>16=</t>
  </si>
  <si>
    <t>14=</t>
  </si>
  <si>
    <t>Jan 2015 Overall Percentages</t>
  </si>
  <si>
    <t>Jan 2014 Overall Percentages</t>
  </si>
  <si>
    <t>Jan 2015 Position</t>
  </si>
  <si>
    <t>Jan 2014 Position</t>
  </si>
  <si>
    <t>Below 60% Standard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</si>
</sst>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sz val="8"/>
      <name val="Arial"/>
      <family val="2"/>
    </font>
    <font>
      <b/>
      <sz val="12"/>
      <name val="Arial"/>
      <family val="2"/>
    </font>
    <font>
      <sz val="12"/>
      <name val="Arial"/>
      <family val="2"/>
    </font>
    <font>
      <b/>
      <sz val="10"/>
      <name val="Arial"/>
      <family val="2"/>
    </font>
    <font>
      <sz val="14"/>
      <name val="Arial"/>
      <family val="2"/>
    </font>
    <font>
      <b/>
      <sz val="14"/>
      <name val="Arial"/>
      <family val="2"/>
    </font>
    <font>
      <b/>
      <sz val="14"/>
      <name val="Times New Roman"/>
      <family val="1"/>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5"/>
        <bgColor indexed="64"/>
      </patternFill>
    </fill>
    <fill>
      <patternFill patternType="solid">
        <fgColor indexed="11"/>
        <bgColor indexed="64"/>
      </patternFill>
    </fill>
    <fill>
      <patternFill patternType="solid">
        <fgColor indexed="47"/>
        <bgColor indexed="64"/>
      </patternFill>
    </fill>
    <fill>
      <patternFill patternType="solid">
        <fgColor rgb="FF00FFFF"/>
        <bgColor indexed="64"/>
      </patternFill>
    </fill>
    <fill>
      <patternFill patternType="solid">
        <fgColor rgb="FF00FF00"/>
        <bgColor indexed="64"/>
      </patternFill>
    </fill>
    <fill>
      <patternFill patternType="solid">
        <fgColor rgb="FFFFFF00"/>
        <bgColor indexed="64"/>
      </patternFill>
    </fill>
    <fill>
      <patternFill patternType="solid">
        <fgColor rgb="FFFFEFFF"/>
        <bgColor indexed="64"/>
      </patternFill>
    </fill>
    <fill>
      <patternFill patternType="solid">
        <fgColor theme="0" tint="-0.04997999966144562"/>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style="medium"/>
      <bottom style="thin"/>
    </border>
    <border>
      <left style="thin"/>
      <right style="thin"/>
      <top>
        <color indexed="63"/>
      </top>
      <bottom style="thin"/>
    </border>
    <border>
      <left style="thin"/>
      <right style="medium"/>
      <top>
        <color indexed="63"/>
      </top>
      <bottom style="thin"/>
    </border>
    <border>
      <left style="medium"/>
      <right style="medium"/>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style="medium"/>
      <top style="thin"/>
      <bottom>
        <color indexed="63"/>
      </bottom>
    </border>
    <border>
      <left style="medium"/>
      <right style="medium"/>
      <top>
        <color indexed="63"/>
      </top>
      <bottom style="medium"/>
    </border>
    <border>
      <left style="thin"/>
      <right style="medium"/>
      <top style="thin"/>
      <bottom>
        <color indexed="63"/>
      </bottom>
    </border>
    <border>
      <left style="medium"/>
      <right style="medium"/>
      <top style="thin"/>
      <bottom style="thin"/>
    </border>
    <border>
      <left style="thin"/>
      <right style="thin"/>
      <top style="medium"/>
      <bottom style="thin"/>
    </border>
    <border>
      <left>
        <color indexed="63"/>
      </left>
      <right>
        <color indexed="63"/>
      </right>
      <top style="medium"/>
      <bottom>
        <color indexed="63"/>
      </bottom>
    </border>
    <border>
      <left style="thin"/>
      <right>
        <color indexed="63"/>
      </right>
      <top style="thin"/>
      <bottom style="thin"/>
    </border>
    <border>
      <left style="thin"/>
      <right style="medium"/>
      <top style="medium"/>
      <bottom style="thin"/>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color indexed="63"/>
      </left>
      <right style="medium"/>
      <top style="thin"/>
      <bottom style="thin"/>
    </border>
    <border>
      <left>
        <color indexed="63"/>
      </left>
      <right style="medium"/>
      <top>
        <color indexed="63"/>
      </top>
      <bottom style="medium"/>
    </border>
    <border>
      <left>
        <color indexed="63"/>
      </left>
      <right style="medium"/>
      <top style="medium"/>
      <bottom style="thin"/>
    </border>
    <border>
      <left>
        <color indexed="63"/>
      </left>
      <right style="medium"/>
      <top style="thin"/>
      <bottom style="medium"/>
    </border>
    <border>
      <left style="thin"/>
      <right style="medium"/>
      <top>
        <color indexed="63"/>
      </top>
      <bottom style="medium"/>
    </border>
    <border>
      <left style="thin"/>
      <right style="medium"/>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style="mediumDashed"/>
      <bottom style="thin"/>
    </border>
    <border>
      <left>
        <color indexed="63"/>
      </left>
      <right style="medium"/>
      <top>
        <color indexed="63"/>
      </top>
      <bottom>
        <color indexed="63"/>
      </bottom>
    </border>
    <border>
      <left style="medium"/>
      <right style="thin"/>
      <top style="thin"/>
      <bottom style="thin"/>
    </border>
    <border>
      <left style="medium"/>
      <right style="thin"/>
      <top style="thin"/>
      <bottom style="mediumDashed"/>
    </border>
    <border>
      <left style="thin"/>
      <right style="thin"/>
      <top style="thin"/>
      <bottom style="mediumDashed"/>
    </border>
    <border>
      <left style="thin"/>
      <right style="medium"/>
      <top style="thin"/>
      <bottom style="mediumDashed"/>
    </border>
    <border>
      <left style="thin"/>
      <right style="medium"/>
      <top style="mediumDashed"/>
      <bottom style="thin"/>
    </border>
    <border>
      <left style="medium"/>
      <right>
        <color indexed="63"/>
      </right>
      <top style="thin"/>
      <bottom style="thin"/>
    </border>
    <border>
      <left style="medium"/>
      <right>
        <color indexed="63"/>
      </right>
      <top style="medium"/>
      <bottom>
        <color indexed="63"/>
      </bottom>
    </border>
    <border>
      <left style="medium"/>
      <right style="thin"/>
      <top style="medium"/>
      <bottom style="thin"/>
    </border>
    <border>
      <left style="medium"/>
      <right style="thin"/>
      <top style="thin"/>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color indexed="63"/>
      </left>
      <right>
        <color indexed="63"/>
      </right>
      <top style="medium"/>
      <bottom style="medium"/>
    </border>
    <border>
      <left style="thin"/>
      <right style="medium"/>
      <top style="medium"/>
      <bottom>
        <color indexed="63"/>
      </bottom>
    </border>
    <border>
      <left style="medium"/>
      <right style="medium"/>
      <top style="medium"/>
      <bottom>
        <color indexed="63"/>
      </bottom>
    </border>
    <border>
      <left>
        <color indexed="63"/>
      </left>
      <right style="thin"/>
      <top style="thin"/>
      <bottom style="mediumDashed"/>
    </border>
    <border>
      <left style="thin"/>
      <right>
        <color indexed="63"/>
      </right>
      <top style="thin"/>
      <bottom style="mediumDashed"/>
    </border>
    <border>
      <left style="thin"/>
      <right>
        <color indexed="63"/>
      </right>
      <top style="thin"/>
      <bottom style="medium"/>
    </border>
    <border>
      <left>
        <color indexed="63"/>
      </left>
      <right style="thin"/>
      <top style="mediumDashed"/>
      <bottom style="thin"/>
    </border>
    <border>
      <left style="medium"/>
      <right style="thin"/>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style="thin"/>
      <top style="medium"/>
      <bottom>
        <color indexed="63"/>
      </bottom>
    </border>
    <border>
      <left style="medium"/>
      <right style="thin"/>
      <top style="mediumDashed"/>
      <bottom style="thin"/>
    </border>
    <border>
      <left style="thin"/>
      <right style="thin"/>
      <top>
        <color indexed="63"/>
      </top>
      <bottom style="mediu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medium"/>
    </border>
    <border>
      <left style="thin"/>
      <right>
        <color indexed="63"/>
      </right>
      <top style="mediumDashed"/>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style="medium"/>
      <top>
        <color indexed="63"/>
      </top>
      <bottom style="thin"/>
    </border>
    <border>
      <left>
        <color indexed="63"/>
      </left>
      <right style="medium"/>
      <top>
        <color indexed="63"/>
      </top>
      <bottom style="thin"/>
    </border>
    <border>
      <left>
        <color indexed="63"/>
      </left>
      <right>
        <color indexed="63"/>
      </right>
      <top style="medium"/>
      <bottom style="thin"/>
    </border>
    <border>
      <left style="medium"/>
      <right>
        <color indexed="63"/>
      </right>
      <top style="medium"/>
      <bottom style="thin"/>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thin"/>
      <bottom style="medium"/>
    </border>
    <border>
      <left style="thin"/>
      <right>
        <color indexed="63"/>
      </right>
      <top style="medium"/>
      <bottom>
        <color indexed="63"/>
      </bottom>
    </border>
    <border>
      <left>
        <color indexed="63"/>
      </left>
      <right style="thin"/>
      <top style="medium"/>
      <bottom style="medium"/>
    </border>
    <border>
      <left style="medium"/>
      <right>
        <color indexed="63"/>
      </right>
      <top style="thin"/>
      <bottom>
        <color indexed="63"/>
      </bottom>
    </border>
    <border>
      <left>
        <color indexed="63"/>
      </left>
      <right style="medium"/>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27">
    <xf numFmtId="0" fontId="0" fillId="0" borderId="0" xfId="0" applyAlignment="1">
      <alignment/>
    </xf>
    <xf numFmtId="0" fontId="0" fillId="0" borderId="0" xfId="0" applyAlignment="1">
      <alignment horizontal="center" vertical="center"/>
    </xf>
    <xf numFmtId="0" fontId="1" fillId="0" borderId="0" xfId="0" applyFont="1" applyAlignment="1">
      <alignment/>
    </xf>
    <xf numFmtId="0" fontId="2" fillId="0" borderId="0" xfId="0" applyFont="1" applyBorder="1" applyAlignment="1">
      <alignment horizontal="left" vertical="top" wrapText="1"/>
    </xf>
    <xf numFmtId="0" fontId="2" fillId="0" borderId="0" xfId="0" applyFont="1" applyBorder="1" applyAlignment="1">
      <alignment/>
    </xf>
    <xf numFmtId="0" fontId="3" fillId="0" borderId="0" xfId="0" applyFont="1" applyBorder="1" applyAlignment="1">
      <alignment/>
    </xf>
    <xf numFmtId="0" fontId="3" fillId="0" borderId="10" xfId="0" applyFont="1" applyBorder="1" applyAlignment="1">
      <alignment/>
    </xf>
    <xf numFmtId="0" fontId="2"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vertical="top"/>
    </xf>
    <xf numFmtId="0" fontId="3" fillId="33" borderId="13" xfId="0" applyFont="1" applyFill="1" applyBorder="1" applyAlignment="1">
      <alignment vertical="top"/>
    </xf>
    <xf numFmtId="0" fontId="3" fillId="0" borderId="14" xfId="0" applyFont="1" applyBorder="1" applyAlignment="1">
      <alignment vertical="top"/>
    </xf>
    <xf numFmtId="0" fontId="3" fillId="0" borderId="15" xfId="0" applyFont="1" applyBorder="1" applyAlignment="1">
      <alignment horizontal="center" vertical="center"/>
    </xf>
    <xf numFmtId="0" fontId="3" fillId="0" borderId="16" xfId="0" applyFont="1" applyBorder="1" applyAlignment="1">
      <alignment horizontal="left" vertical="top"/>
    </xf>
    <xf numFmtId="0" fontId="3" fillId="0" borderId="16" xfId="0" applyFont="1" applyBorder="1" applyAlignment="1">
      <alignment horizontal="right" vertical="top"/>
    </xf>
    <xf numFmtId="0" fontId="3" fillId="0" borderId="16" xfId="0" applyFont="1" applyBorder="1" applyAlignment="1">
      <alignment horizontal="center" vertical="top"/>
    </xf>
    <xf numFmtId="0" fontId="3" fillId="33" borderId="16" xfId="0" applyFont="1" applyFill="1" applyBorder="1" applyAlignment="1">
      <alignment horizontal="center" vertical="top"/>
    </xf>
    <xf numFmtId="0" fontId="3" fillId="0" borderId="16" xfId="0" applyFont="1" applyBorder="1" applyAlignment="1">
      <alignment vertical="top"/>
    </xf>
    <xf numFmtId="0" fontId="3" fillId="0" borderId="17" xfId="0" applyFont="1" applyBorder="1" applyAlignment="1">
      <alignment vertical="top"/>
    </xf>
    <xf numFmtId="0" fontId="3" fillId="0" borderId="18" xfId="0" applyFont="1" applyBorder="1" applyAlignment="1">
      <alignment horizontal="center" vertical="center"/>
    </xf>
    <xf numFmtId="0" fontId="3" fillId="0" borderId="19" xfId="0" applyFont="1" applyBorder="1" applyAlignment="1">
      <alignment vertical="top"/>
    </xf>
    <xf numFmtId="0" fontId="3" fillId="33" borderId="19" xfId="0" applyFont="1" applyFill="1" applyBorder="1" applyAlignment="1">
      <alignment vertical="top"/>
    </xf>
    <xf numFmtId="0" fontId="3" fillId="0" borderId="20" xfId="0" applyFont="1" applyBorder="1" applyAlignment="1">
      <alignment vertical="top"/>
    </xf>
    <xf numFmtId="0" fontId="3" fillId="33" borderId="16" xfId="0" applyFont="1" applyFill="1" applyBorder="1" applyAlignment="1">
      <alignment vertical="top"/>
    </xf>
    <xf numFmtId="0" fontId="3" fillId="0" borderId="21" xfId="0" applyFont="1" applyBorder="1" applyAlignment="1">
      <alignment horizontal="left" vertical="top"/>
    </xf>
    <xf numFmtId="0" fontId="3" fillId="0" borderId="22" xfId="0" applyFont="1" applyBorder="1" applyAlignment="1">
      <alignment horizontal="right" vertical="top"/>
    </xf>
    <xf numFmtId="0" fontId="3" fillId="0" borderId="0" xfId="0" applyFont="1" applyBorder="1" applyAlignment="1">
      <alignment vertical="top"/>
    </xf>
    <xf numFmtId="0" fontId="3" fillId="0" borderId="19" xfId="0" applyFont="1" applyBorder="1" applyAlignment="1">
      <alignment horizontal="left" vertical="top"/>
    </xf>
    <xf numFmtId="0" fontId="3" fillId="0" borderId="19" xfId="0" applyFont="1" applyBorder="1" applyAlignment="1">
      <alignment horizontal="center" vertical="top"/>
    </xf>
    <xf numFmtId="0" fontId="3" fillId="0" borderId="20" xfId="0" applyFont="1" applyBorder="1" applyAlignment="1">
      <alignment horizontal="right" vertical="top"/>
    </xf>
    <xf numFmtId="0" fontId="3" fillId="0" borderId="23" xfId="0" applyFont="1" applyFill="1" applyBorder="1" applyAlignment="1">
      <alignment horizontal="center" vertical="top"/>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right" vertical="top"/>
    </xf>
    <xf numFmtId="0" fontId="3" fillId="33" borderId="19" xfId="0" applyFont="1" applyFill="1" applyBorder="1" applyAlignment="1">
      <alignment horizontal="left" vertical="top"/>
    </xf>
    <xf numFmtId="0" fontId="3" fillId="0" borderId="26" xfId="0" applyFont="1" applyBorder="1" applyAlignment="1">
      <alignment horizontal="right" vertical="top"/>
    </xf>
    <xf numFmtId="0" fontId="3" fillId="0" borderId="19" xfId="0" applyFont="1" applyBorder="1" applyAlignment="1">
      <alignment horizontal="right" vertical="top"/>
    </xf>
    <xf numFmtId="0" fontId="3" fillId="0" borderId="13" xfId="0" applyFont="1" applyFill="1" applyBorder="1" applyAlignment="1">
      <alignment horizontal="left" vertical="top"/>
    </xf>
    <xf numFmtId="0" fontId="3" fillId="0" borderId="13" xfId="0" applyFont="1" applyFill="1" applyBorder="1" applyAlignment="1">
      <alignment vertical="top"/>
    </xf>
    <xf numFmtId="0" fontId="3" fillId="33" borderId="13" xfId="0" applyFont="1" applyFill="1" applyBorder="1" applyAlignment="1">
      <alignment horizontal="left" vertical="top"/>
    </xf>
    <xf numFmtId="0" fontId="3" fillId="0" borderId="19" xfId="0" applyFont="1" applyFill="1" applyBorder="1" applyAlignment="1">
      <alignment horizontal="left" vertical="top"/>
    </xf>
    <xf numFmtId="0" fontId="3" fillId="0" borderId="19" xfId="0" applyFont="1" applyFill="1" applyBorder="1" applyAlignment="1">
      <alignment vertical="top"/>
    </xf>
    <xf numFmtId="0" fontId="3" fillId="0" borderId="16" xfId="0" applyFont="1" applyFill="1" applyBorder="1" applyAlignment="1">
      <alignment horizontal="left" vertical="top"/>
    </xf>
    <xf numFmtId="0" fontId="3" fillId="0" borderId="16" xfId="0" applyFont="1" applyFill="1" applyBorder="1" applyAlignment="1">
      <alignment vertical="top"/>
    </xf>
    <xf numFmtId="0" fontId="3" fillId="33" borderId="16" xfId="0" applyFont="1" applyFill="1" applyBorder="1" applyAlignment="1">
      <alignment horizontal="left" vertical="top"/>
    </xf>
    <xf numFmtId="0" fontId="3" fillId="0" borderId="27" xfId="0" applyFont="1" applyBorder="1" applyAlignment="1">
      <alignment horizontal="center" vertical="center"/>
    </xf>
    <xf numFmtId="0" fontId="3" fillId="0" borderId="21" xfId="0" applyFont="1" applyBorder="1" applyAlignment="1">
      <alignment vertical="top"/>
    </xf>
    <xf numFmtId="0" fontId="3" fillId="33" borderId="21" xfId="0" applyFont="1" applyFill="1" applyBorder="1" applyAlignment="1">
      <alignment vertical="top"/>
    </xf>
    <xf numFmtId="0" fontId="3" fillId="33" borderId="21" xfId="0" applyFont="1" applyFill="1" applyBorder="1" applyAlignment="1">
      <alignment horizontal="left" vertical="top"/>
    </xf>
    <xf numFmtId="0" fontId="3" fillId="0" borderId="28" xfId="0" applyFont="1" applyFill="1" applyBorder="1" applyAlignment="1">
      <alignment horizontal="left" vertical="top"/>
    </xf>
    <xf numFmtId="0" fontId="3" fillId="0" borderId="28" xfId="0" applyFont="1" applyFill="1" applyBorder="1" applyAlignment="1">
      <alignment vertical="top"/>
    </xf>
    <xf numFmtId="0" fontId="3" fillId="0" borderId="28" xfId="0" applyFont="1" applyBorder="1" applyAlignment="1">
      <alignment vertical="top"/>
    </xf>
    <xf numFmtId="0" fontId="3" fillId="33" borderId="28" xfId="0" applyFont="1" applyFill="1" applyBorder="1" applyAlignment="1">
      <alignment vertical="top"/>
    </xf>
    <xf numFmtId="0" fontId="3" fillId="33" borderId="28" xfId="0" applyFont="1" applyFill="1" applyBorder="1" applyAlignment="1">
      <alignment horizontal="left" vertical="top"/>
    </xf>
    <xf numFmtId="0" fontId="3" fillId="0" borderId="13" xfId="0" applyFont="1" applyFill="1" applyBorder="1" applyAlignment="1">
      <alignment horizontal="right" vertical="top"/>
    </xf>
    <xf numFmtId="0" fontId="3" fillId="0" borderId="19" xfId="0" applyFont="1" applyFill="1" applyBorder="1" applyAlignment="1">
      <alignment horizontal="right" vertical="top"/>
    </xf>
    <xf numFmtId="0" fontId="3" fillId="0" borderId="23" xfId="0" applyFont="1" applyBorder="1" applyAlignment="1">
      <alignment horizontal="left" vertical="top"/>
    </xf>
    <xf numFmtId="0" fontId="3" fillId="0" borderId="23" xfId="0" applyFont="1" applyBorder="1" applyAlignment="1">
      <alignment vertical="top"/>
    </xf>
    <xf numFmtId="0" fontId="3" fillId="33" borderId="23" xfId="0" applyFont="1" applyFill="1" applyBorder="1" applyAlignment="1">
      <alignment vertical="top"/>
    </xf>
    <xf numFmtId="0" fontId="3" fillId="0" borderId="29" xfId="0" applyFont="1" applyBorder="1" applyAlignment="1">
      <alignment horizontal="left" vertical="top" wrapText="1"/>
    </xf>
    <xf numFmtId="0" fontId="3" fillId="0" borderId="10" xfId="0" applyFont="1" applyBorder="1" applyAlignment="1">
      <alignment horizontal="center" vertical="center" wrapText="1"/>
    </xf>
    <xf numFmtId="49" fontId="3" fillId="0" borderId="19" xfId="0" applyNumberFormat="1" applyFont="1" applyBorder="1" applyAlignment="1">
      <alignment horizontal="right" vertical="top"/>
    </xf>
    <xf numFmtId="49" fontId="3" fillId="0" borderId="16" xfId="0" applyNumberFormat="1" applyFont="1" applyBorder="1" applyAlignment="1">
      <alignment horizontal="right" vertical="top"/>
    </xf>
    <xf numFmtId="49" fontId="3" fillId="0" borderId="19" xfId="0" applyNumberFormat="1" applyFont="1" applyFill="1" applyBorder="1" applyAlignment="1">
      <alignment horizontal="right" vertical="top"/>
    </xf>
    <xf numFmtId="49" fontId="3" fillId="0" borderId="16" xfId="0" applyNumberFormat="1" applyFont="1" applyFill="1" applyBorder="1" applyAlignment="1">
      <alignment horizontal="right" vertical="top"/>
    </xf>
    <xf numFmtId="0" fontId="3" fillId="0" borderId="0" xfId="0" applyFont="1" applyAlignment="1">
      <alignment/>
    </xf>
    <xf numFmtId="0" fontId="3" fillId="33" borderId="19" xfId="0" applyFont="1" applyFill="1" applyBorder="1" applyAlignment="1">
      <alignment horizontal="center" vertical="top"/>
    </xf>
    <xf numFmtId="0" fontId="3" fillId="0" borderId="19" xfId="0" applyFont="1" applyFill="1" applyBorder="1" applyAlignment="1">
      <alignment horizontal="center" vertical="top"/>
    </xf>
    <xf numFmtId="0" fontId="3" fillId="0" borderId="30" xfId="0" applyFont="1" applyBorder="1" applyAlignment="1">
      <alignment vertical="top"/>
    </xf>
    <xf numFmtId="0" fontId="3" fillId="33" borderId="28" xfId="0" applyFont="1" applyFill="1" applyBorder="1" applyAlignment="1">
      <alignment horizontal="center" vertical="top"/>
    </xf>
    <xf numFmtId="0" fontId="3" fillId="0" borderId="31" xfId="0" applyFont="1" applyBorder="1" applyAlignment="1">
      <alignment vertical="top"/>
    </xf>
    <xf numFmtId="0" fontId="3" fillId="0" borderId="31" xfId="0" applyFont="1" applyBorder="1" applyAlignment="1">
      <alignment horizontal="right" vertical="top"/>
    </xf>
    <xf numFmtId="0" fontId="3" fillId="0" borderId="32" xfId="0" applyFont="1" applyBorder="1" applyAlignment="1">
      <alignment horizontal="left" vertical="top"/>
    </xf>
    <xf numFmtId="0" fontId="3" fillId="0" borderId="33" xfId="0" applyFont="1" applyBorder="1" applyAlignment="1">
      <alignment horizontal="left" vertical="top"/>
    </xf>
    <xf numFmtId="0" fontId="3" fillId="0" borderId="34" xfId="0" applyFont="1" applyBorder="1" applyAlignment="1">
      <alignment horizontal="left" vertical="top"/>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Alignment="1">
      <alignment horizontal="center" vertical="center"/>
    </xf>
    <xf numFmtId="0" fontId="0" fillId="0" borderId="0" xfId="0" applyFill="1" applyAlignment="1">
      <alignment/>
    </xf>
    <xf numFmtId="0" fontId="2" fillId="0" borderId="10" xfId="0" applyFont="1" applyFill="1" applyBorder="1" applyAlignment="1">
      <alignment/>
    </xf>
    <xf numFmtId="0" fontId="3" fillId="0" borderId="20" xfId="0" applyFont="1" applyFill="1" applyBorder="1" applyAlignment="1">
      <alignment horizontal="right" vertical="top"/>
    </xf>
    <xf numFmtId="0" fontId="3" fillId="0" borderId="22" xfId="0" applyFont="1" applyFill="1" applyBorder="1" applyAlignment="1">
      <alignment horizontal="right" vertical="top"/>
    </xf>
    <xf numFmtId="0" fontId="0" fillId="0" borderId="19" xfId="0" applyBorder="1" applyAlignment="1">
      <alignment/>
    </xf>
    <xf numFmtId="0" fontId="3" fillId="0" borderId="39" xfId="0" applyFont="1" applyBorder="1" applyAlignment="1">
      <alignment horizontal="right" vertical="top"/>
    </xf>
    <xf numFmtId="0" fontId="3" fillId="0" borderId="40" xfId="0" applyFont="1" applyBorder="1" applyAlignment="1">
      <alignment horizontal="right" vertical="top"/>
    </xf>
    <xf numFmtId="0" fontId="2" fillId="0" borderId="0" xfId="0" applyFont="1" applyAlignment="1">
      <alignment horizontal="center" vertical="center"/>
    </xf>
    <xf numFmtId="0" fontId="3" fillId="0" borderId="41" xfId="0" applyFont="1" applyBorder="1" applyAlignment="1">
      <alignment horizontal="left" vertical="top" wrapText="1"/>
    </xf>
    <xf numFmtId="0" fontId="3" fillId="0" borderId="40" xfId="0" applyFont="1" applyBorder="1" applyAlignment="1">
      <alignment vertical="top"/>
    </xf>
    <xf numFmtId="164" fontId="3" fillId="0" borderId="39" xfId="0" applyNumberFormat="1" applyFont="1" applyFill="1" applyBorder="1" applyAlignment="1">
      <alignment horizontal="right" vertical="top"/>
    </xf>
    <xf numFmtId="0" fontId="2" fillId="0" borderId="11" xfId="0" applyFont="1" applyBorder="1" applyAlignment="1">
      <alignment horizontal="center" vertical="center" textRotation="90"/>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2" fillId="0" borderId="42" xfId="0" applyFont="1" applyBorder="1" applyAlignment="1">
      <alignment horizontal="left" vertical="top" wrapText="1"/>
    </xf>
    <xf numFmtId="0" fontId="2" fillId="0" borderId="29" xfId="0" applyFont="1" applyBorder="1" applyAlignment="1">
      <alignment/>
    </xf>
    <xf numFmtId="0" fontId="5" fillId="0" borderId="0" xfId="0" applyFont="1" applyAlignment="1">
      <alignment vertical="center"/>
    </xf>
    <xf numFmtId="0" fontId="0" fillId="0" borderId="19" xfId="0" applyFill="1" applyBorder="1" applyAlignment="1">
      <alignment/>
    </xf>
    <xf numFmtId="49" fontId="3" fillId="0" borderId="0" xfId="0" applyNumberFormat="1" applyFont="1" applyAlignment="1">
      <alignment horizontal="right"/>
    </xf>
    <xf numFmtId="0" fontId="0" fillId="34" borderId="19" xfId="0" applyFill="1" applyBorder="1" applyAlignment="1">
      <alignment/>
    </xf>
    <xf numFmtId="0" fontId="0" fillId="34" borderId="43" xfId="0" applyFill="1" applyBorder="1" applyAlignment="1">
      <alignment/>
    </xf>
    <xf numFmtId="0" fontId="0" fillId="0" borderId="43" xfId="0" applyBorder="1" applyAlignment="1">
      <alignment/>
    </xf>
    <xf numFmtId="0" fontId="0" fillId="0" borderId="44" xfId="0" applyBorder="1" applyAlignment="1">
      <alignment/>
    </xf>
    <xf numFmtId="0" fontId="0" fillId="0" borderId="20" xfId="0" applyBorder="1" applyAlignment="1">
      <alignment/>
    </xf>
    <xf numFmtId="0" fontId="0" fillId="0" borderId="45" xfId="0" applyBorder="1" applyAlignment="1">
      <alignment/>
    </xf>
    <xf numFmtId="0" fontId="3" fillId="0" borderId="19" xfId="0" applyFont="1" applyBorder="1" applyAlignment="1">
      <alignment vertical="center"/>
    </xf>
    <xf numFmtId="0" fontId="3" fillId="0" borderId="10" xfId="0" applyFont="1" applyFill="1" applyBorder="1" applyAlignment="1">
      <alignment horizontal="right" vertical="top"/>
    </xf>
    <xf numFmtId="0" fontId="0" fillId="0" borderId="45" xfId="0" applyFill="1" applyBorder="1" applyAlignment="1">
      <alignment/>
    </xf>
    <xf numFmtId="0" fontId="0" fillId="0" borderId="46" xfId="0" applyFill="1" applyBorder="1" applyAlignment="1">
      <alignment/>
    </xf>
    <xf numFmtId="0" fontId="0" fillId="34" borderId="47" xfId="0" applyFill="1" applyBorder="1" applyAlignment="1">
      <alignment/>
    </xf>
    <xf numFmtId="0" fontId="0" fillId="0" borderId="47" xfId="0" applyBorder="1" applyAlignment="1">
      <alignment/>
    </xf>
    <xf numFmtId="0" fontId="0" fillId="0" borderId="43" xfId="0" applyFill="1" applyBorder="1" applyAlignment="1">
      <alignment/>
    </xf>
    <xf numFmtId="0" fontId="0" fillId="0" borderId="47" xfId="0" applyFill="1" applyBorder="1" applyAlignment="1">
      <alignment/>
    </xf>
    <xf numFmtId="0" fontId="2" fillId="0" borderId="0" xfId="0" applyFont="1" applyFill="1" applyBorder="1" applyAlignment="1">
      <alignment horizontal="right" vertical="center" wrapText="1"/>
    </xf>
    <xf numFmtId="0" fontId="0" fillId="35" borderId="19" xfId="0" applyFill="1" applyBorder="1" applyAlignment="1">
      <alignment/>
    </xf>
    <xf numFmtId="0" fontId="0" fillId="35" borderId="47" xfId="0" applyFill="1" applyBorder="1" applyAlignment="1">
      <alignment/>
    </xf>
    <xf numFmtId="0" fontId="0" fillId="35" borderId="43" xfId="0" applyFill="1" applyBorder="1" applyAlignment="1">
      <alignment/>
    </xf>
    <xf numFmtId="0" fontId="0" fillId="34" borderId="20" xfId="0" applyFill="1" applyBorder="1" applyAlignment="1">
      <alignment/>
    </xf>
    <xf numFmtId="0" fontId="0" fillId="34" borderId="48" xfId="0" applyFill="1" applyBorder="1" applyAlignment="1">
      <alignment/>
    </xf>
    <xf numFmtId="0" fontId="0" fillId="34" borderId="49" xfId="0" applyFill="1" applyBorder="1" applyAlignment="1">
      <alignment/>
    </xf>
    <xf numFmtId="0" fontId="2" fillId="0" borderId="25"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wrapText="1"/>
    </xf>
    <xf numFmtId="0" fontId="3" fillId="0" borderId="28" xfId="0" applyFont="1" applyBorder="1" applyAlignment="1">
      <alignment vertical="top" wrapText="1"/>
    </xf>
    <xf numFmtId="0" fontId="3" fillId="0" borderId="19" xfId="0" applyFont="1" applyBorder="1" applyAlignment="1">
      <alignment vertical="top" wrapText="1"/>
    </xf>
    <xf numFmtId="0" fontId="3" fillId="0" borderId="16" xfId="0" applyFont="1" applyBorder="1" applyAlignment="1">
      <alignment vertical="top" wrapText="1"/>
    </xf>
    <xf numFmtId="0" fontId="3" fillId="0" borderId="52" xfId="0" applyFont="1" applyBorder="1" applyAlignment="1">
      <alignment vertical="center"/>
    </xf>
    <xf numFmtId="0" fontId="3" fillId="0" borderId="45" xfId="0" applyFont="1" applyBorder="1" applyAlignment="1">
      <alignment horizontal="center" vertical="center"/>
    </xf>
    <xf numFmtId="0" fontId="3" fillId="0" borderId="45" xfId="0" applyFont="1" applyBorder="1" applyAlignment="1">
      <alignment horizontal="left" vertical="center"/>
    </xf>
    <xf numFmtId="0" fontId="3" fillId="0" borderId="53" xfId="0" applyFont="1" applyBorder="1" applyAlignment="1">
      <alignment horizontal="left" vertical="center"/>
    </xf>
    <xf numFmtId="0" fontId="3" fillId="0" borderId="52" xfId="0" applyFont="1" applyBorder="1" applyAlignment="1">
      <alignment horizontal="left" vertical="center"/>
    </xf>
    <xf numFmtId="0" fontId="3" fillId="0" borderId="19" xfId="0" applyFont="1" applyBorder="1" applyAlignment="1">
      <alignment horizontal="left" vertical="top"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left" vertical="center"/>
    </xf>
    <xf numFmtId="0" fontId="3" fillId="0" borderId="57" xfId="0" applyFont="1" applyBorder="1" applyAlignment="1">
      <alignment horizontal="center" vertical="center"/>
    </xf>
    <xf numFmtId="0" fontId="3" fillId="0" borderId="16" xfId="0" applyFont="1" applyBorder="1" applyAlignment="1">
      <alignment horizontal="left" vertical="top" wrapText="1"/>
    </xf>
    <xf numFmtId="0" fontId="3" fillId="0" borderId="58" xfId="0" applyFont="1" applyBorder="1" applyAlignment="1">
      <alignment horizontal="left" vertical="center"/>
    </xf>
    <xf numFmtId="0" fontId="3" fillId="0" borderId="58" xfId="0" applyFont="1" applyBorder="1" applyAlignment="1">
      <alignment vertical="center"/>
    </xf>
    <xf numFmtId="0" fontId="3" fillId="0" borderId="32" xfId="0" applyFont="1" applyBorder="1" applyAlignment="1">
      <alignment vertical="top"/>
    </xf>
    <xf numFmtId="0" fontId="3" fillId="0" borderId="54" xfId="0" applyFont="1" applyBorder="1" applyAlignment="1">
      <alignment horizontal="left" vertical="center"/>
    </xf>
    <xf numFmtId="0" fontId="3" fillId="0" borderId="57" xfId="0" applyFont="1" applyBorder="1" applyAlignment="1">
      <alignment horizontal="left" vertical="center"/>
    </xf>
    <xf numFmtId="0" fontId="3" fillId="0" borderId="16" xfId="0" applyFont="1" applyFill="1" applyBorder="1" applyAlignment="1">
      <alignment horizontal="left" vertical="top" wrapText="1"/>
    </xf>
    <xf numFmtId="0" fontId="2" fillId="0" borderId="19" xfId="0" applyFont="1" applyBorder="1" applyAlignment="1">
      <alignment vertical="top" wrapText="1"/>
    </xf>
    <xf numFmtId="0" fontId="3" fillId="0" borderId="19" xfId="0" applyFont="1" applyFill="1" applyBorder="1" applyAlignment="1">
      <alignment vertical="top" wrapText="1"/>
    </xf>
    <xf numFmtId="0" fontId="3" fillId="0" borderId="59" xfId="0" applyFont="1" applyBorder="1" applyAlignment="1">
      <alignment horizontal="center" vertical="center"/>
    </xf>
    <xf numFmtId="0" fontId="3" fillId="0" borderId="53" xfId="0" applyFont="1" applyBorder="1" applyAlignment="1">
      <alignment horizontal="left" vertical="top"/>
    </xf>
    <xf numFmtId="0" fontId="2" fillId="0" borderId="51" xfId="0" applyFont="1" applyBorder="1" applyAlignment="1">
      <alignment horizontal="right" vertical="center" wrapText="1"/>
    </xf>
    <xf numFmtId="0" fontId="3" fillId="0" borderId="60" xfId="0" applyFont="1" applyBorder="1" applyAlignment="1">
      <alignment horizontal="right" vertical="top"/>
    </xf>
    <xf numFmtId="0" fontId="3" fillId="0" borderId="61" xfId="0" applyFont="1" applyBorder="1" applyAlignment="1">
      <alignment horizontal="center" vertical="center"/>
    </xf>
    <xf numFmtId="0" fontId="3" fillId="0" borderId="0" xfId="0" applyFont="1" applyFill="1" applyBorder="1" applyAlignment="1">
      <alignment horizontal="right" vertical="top"/>
    </xf>
    <xf numFmtId="0" fontId="0" fillId="0" borderId="32" xfId="0" applyBorder="1" applyAlignment="1">
      <alignment/>
    </xf>
    <xf numFmtId="0" fontId="0" fillId="0" borderId="32" xfId="0" applyFill="1" applyBorder="1" applyAlignment="1">
      <alignment/>
    </xf>
    <xf numFmtId="0" fontId="0" fillId="0" borderId="62" xfId="0" applyFill="1" applyBorder="1" applyAlignment="1">
      <alignment/>
    </xf>
    <xf numFmtId="0" fontId="0" fillId="0" borderId="30" xfId="0" applyBorder="1" applyAlignment="1">
      <alignment/>
    </xf>
    <xf numFmtId="0" fontId="0" fillId="0" borderId="30" xfId="0" applyFill="1" applyBorder="1" applyAlignment="1">
      <alignment/>
    </xf>
    <xf numFmtId="0" fontId="0" fillId="0" borderId="63" xfId="0" applyBorder="1" applyAlignment="1">
      <alignment/>
    </xf>
    <xf numFmtId="0" fontId="3" fillId="0" borderId="0" xfId="0" applyFont="1" applyAlignment="1">
      <alignment horizontal="right" vertical="top"/>
    </xf>
    <xf numFmtId="0" fontId="3" fillId="0" borderId="0" xfId="0" applyFont="1" applyFill="1" applyAlignment="1">
      <alignment horizontal="right" vertical="top"/>
    </xf>
    <xf numFmtId="0" fontId="3" fillId="0" borderId="52" xfId="0" applyFont="1" applyBorder="1" applyAlignment="1">
      <alignment horizontal="right" vertical="top"/>
    </xf>
    <xf numFmtId="0" fontId="3" fillId="0" borderId="28" xfId="0" applyFont="1" applyBorder="1" applyAlignment="1">
      <alignment horizontal="right" vertical="top"/>
    </xf>
    <xf numFmtId="0" fontId="3" fillId="0" borderId="45" xfId="0" applyFont="1" applyBorder="1" applyAlignment="1">
      <alignment horizontal="right" vertical="top"/>
    </xf>
    <xf numFmtId="2" fontId="3" fillId="0" borderId="19" xfId="0" applyNumberFormat="1" applyFont="1" applyBorder="1" applyAlignment="1">
      <alignment horizontal="right" vertical="top"/>
    </xf>
    <xf numFmtId="2" fontId="3" fillId="0" borderId="45" xfId="0" applyNumberFormat="1" applyFont="1" applyBorder="1" applyAlignment="1">
      <alignment horizontal="right" vertical="top"/>
    </xf>
    <xf numFmtId="0" fontId="0" fillId="36" borderId="43" xfId="0" applyFill="1" applyBorder="1" applyAlignment="1">
      <alignment/>
    </xf>
    <xf numFmtId="0" fontId="0" fillId="36" borderId="19" xfId="0" applyFill="1" applyBorder="1" applyAlignment="1">
      <alignment/>
    </xf>
    <xf numFmtId="0" fontId="0" fillId="36" borderId="47" xfId="0" applyFill="1" applyBorder="1" applyAlignment="1">
      <alignment/>
    </xf>
    <xf numFmtId="0" fontId="3" fillId="0" borderId="26" xfId="0" applyFont="1" applyBorder="1" applyAlignment="1">
      <alignment vertical="top"/>
    </xf>
    <xf numFmtId="0" fontId="3" fillId="0" borderId="19" xfId="0" applyFont="1" applyBorder="1" applyAlignment="1">
      <alignment horizontal="left" vertical="center" wrapText="1"/>
    </xf>
    <xf numFmtId="0" fontId="3" fillId="0" borderId="64" xfId="0" applyFont="1" applyBorder="1" applyAlignment="1">
      <alignment horizontal="left" vertical="center"/>
    </xf>
    <xf numFmtId="0" fontId="3" fillId="0" borderId="28" xfId="0" applyFont="1" applyBorder="1" applyAlignment="1">
      <alignment horizontal="center" vertical="top"/>
    </xf>
    <xf numFmtId="0" fontId="3" fillId="0" borderId="45" xfId="0" applyFont="1" applyBorder="1" applyAlignment="1">
      <alignment vertical="top"/>
    </xf>
    <xf numFmtId="0" fontId="3" fillId="0" borderId="22" xfId="0" applyFont="1" applyBorder="1" applyAlignment="1">
      <alignment vertical="top"/>
    </xf>
    <xf numFmtId="0" fontId="3" fillId="33" borderId="28" xfId="0" applyFont="1" applyFill="1" applyBorder="1" applyAlignment="1">
      <alignment horizontal="right" vertical="top"/>
    </xf>
    <xf numFmtId="0" fontId="0" fillId="0" borderId="65" xfId="0" applyFill="1" applyBorder="1" applyAlignment="1">
      <alignment/>
    </xf>
    <xf numFmtId="0" fontId="6" fillId="0" borderId="0" xfId="0" applyFont="1" applyFill="1" applyAlignment="1">
      <alignment horizontal="right" vertical="center"/>
    </xf>
    <xf numFmtId="0" fontId="6" fillId="0" borderId="0" xfId="0" applyFont="1" applyBorder="1" applyAlignment="1">
      <alignment horizontal="right" vertical="center" wrapText="1"/>
    </xf>
    <xf numFmtId="0" fontId="2" fillId="0" borderId="0" xfId="0" applyFont="1" applyBorder="1" applyAlignment="1">
      <alignment horizontal="right" vertical="center"/>
    </xf>
    <xf numFmtId="0" fontId="2" fillId="0" borderId="0" xfId="0" applyFont="1" applyBorder="1" applyAlignment="1">
      <alignment horizontal="center"/>
    </xf>
    <xf numFmtId="0" fontId="3" fillId="0" borderId="66" xfId="0" applyFont="1" applyBorder="1" applyAlignment="1">
      <alignment horizontal="left" vertical="top"/>
    </xf>
    <xf numFmtId="0" fontId="3" fillId="0" borderId="57" xfId="0" applyFont="1" applyFill="1" applyBorder="1" applyAlignment="1">
      <alignment horizontal="left" vertical="top"/>
    </xf>
    <xf numFmtId="0" fontId="3" fillId="0" borderId="45" xfId="0" applyFont="1" applyFill="1" applyBorder="1" applyAlignment="1">
      <alignment horizontal="left" vertical="top"/>
    </xf>
    <xf numFmtId="0" fontId="3" fillId="0" borderId="53" xfId="0" applyFont="1" applyFill="1" applyBorder="1" applyAlignment="1">
      <alignment horizontal="left" vertical="top"/>
    </xf>
    <xf numFmtId="0" fontId="3" fillId="0" borderId="57" xfId="0" applyFont="1" applyBorder="1" applyAlignment="1">
      <alignment vertical="top"/>
    </xf>
    <xf numFmtId="0" fontId="3" fillId="0" borderId="58" xfId="0" applyFont="1" applyBorder="1" applyAlignment="1">
      <alignment horizontal="left" vertical="top"/>
    </xf>
    <xf numFmtId="0" fontId="3" fillId="0" borderId="53" xfId="0" applyFont="1" applyBorder="1" applyAlignment="1">
      <alignment vertical="top"/>
    </xf>
    <xf numFmtId="0" fontId="3" fillId="0" borderId="58" xfId="0" applyFont="1" applyBorder="1" applyAlignment="1">
      <alignment vertical="top"/>
    </xf>
    <xf numFmtId="0" fontId="2" fillId="0" borderId="36" xfId="0" applyFont="1" applyBorder="1" applyAlignment="1">
      <alignment/>
    </xf>
    <xf numFmtId="0" fontId="3" fillId="0" borderId="52" xfId="0" applyFont="1" applyFill="1" applyBorder="1" applyAlignment="1">
      <alignment horizontal="left" vertical="top"/>
    </xf>
    <xf numFmtId="0" fontId="3" fillId="0" borderId="45" xfId="0" applyFont="1" applyBorder="1" applyAlignment="1">
      <alignment horizontal="left" vertical="top"/>
    </xf>
    <xf numFmtId="0" fontId="3" fillId="0" borderId="52" xfId="0" applyFont="1" applyBorder="1" applyAlignment="1">
      <alignment vertical="top"/>
    </xf>
    <xf numFmtId="0" fontId="2" fillId="0" borderId="44" xfId="0" applyFont="1" applyBorder="1" applyAlignment="1">
      <alignment/>
    </xf>
    <xf numFmtId="0" fontId="3" fillId="0" borderId="0" xfId="0" applyFont="1" applyFill="1" applyAlignment="1">
      <alignment horizontal="left"/>
    </xf>
    <xf numFmtId="0" fontId="2" fillId="35" borderId="19" xfId="0" applyFont="1" applyFill="1" applyBorder="1" applyAlignment="1">
      <alignment horizontal="right" vertical="top"/>
    </xf>
    <xf numFmtId="0" fontId="2" fillId="34" borderId="19" xfId="0" applyFont="1" applyFill="1" applyBorder="1" applyAlignment="1">
      <alignment horizontal="right" vertical="top"/>
    </xf>
    <xf numFmtId="0" fontId="2" fillId="36" borderId="19" xfId="0" applyFont="1" applyFill="1" applyBorder="1" applyAlignment="1">
      <alignment horizontal="right" vertical="top"/>
    </xf>
    <xf numFmtId="0" fontId="2" fillId="36" borderId="32" xfId="0" applyFont="1" applyFill="1" applyBorder="1" applyAlignment="1">
      <alignment horizontal="right" vertical="top"/>
    </xf>
    <xf numFmtId="0" fontId="3" fillId="35" borderId="0" xfId="0" applyFont="1" applyFill="1" applyAlignment="1">
      <alignment horizontal="left"/>
    </xf>
    <xf numFmtId="0" fontId="0" fillId="34" borderId="0" xfId="0" applyFill="1" applyAlignment="1">
      <alignment/>
    </xf>
    <xf numFmtId="0" fontId="0" fillId="36" borderId="0" xfId="0" applyFill="1" applyAlignment="1">
      <alignment/>
    </xf>
    <xf numFmtId="0" fontId="3" fillId="0" borderId="0" xfId="0" applyFont="1" applyAlignment="1">
      <alignment horizontal="left"/>
    </xf>
    <xf numFmtId="0" fontId="2" fillId="0" borderId="61" xfId="0" applyFont="1" applyFill="1" applyBorder="1" applyAlignment="1">
      <alignment/>
    </xf>
    <xf numFmtId="0" fontId="2" fillId="0" borderId="41" xfId="0" applyFont="1" applyFill="1" applyBorder="1" applyAlignment="1">
      <alignment/>
    </xf>
    <xf numFmtId="0" fontId="2" fillId="36" borderId="67" xfId="0" applyFont="1" applyFill="1" applyBorder="1" applyAlignment="1">
      <alignment horizontal="center"/>
    </xf>
    <xf numFmtId="0" fontId="0" fillId="36" borderId="68" xfId="0" applyFill="1" applyBorder="1" applyAlignment="1">
      <alignment/>
    </xf>
    <xf numFmtId="0" fontId="0" fillId="36" borderId="23" xfId="0" applyFill="1" applyBorder="1" applyAlignment="1">
      <alignment/>
    </xf>
    <xf numFmtId="0" fontId="2" fillId="0" borderId="53" xfId="0" applyFont="1" applyBorder="1" applyAlignment="1">
      <alignment horizontal="right" vertical="top"/>
    </xf>
    <xf numFmtId="0" fontId="2" fillId="0" borderId="16" xfId="0" applyFont="1" applyBorder="1" applyAlignment="1">
      <alignment horizontal="right" vertical="top"/>
    </xf>
    <xf numFmtId="0" fontId="2" fillId="0" borderId="17" xfId="0" applyFont="1" applyBorder="1" applyAlignment="1">
      <alignment horizontal="right" vertical="top"/>
    </xf>
    <xf numFmtId="0" fontId="2" fillId="0" borderId="19" xfId="0" applyFont="1" applyBorder="1" applyAlignment="1">
      <alignment/>
    </xf>
    <xf numFmtId="2" fontId="2" fillId="0" borderId="18" xfId="0" applyNumberFormat="1" applyFont="1" applyFill="1" applyBorder="1" applyAlignment="1">
      <alignment horizontal="right" vertical="top"/>
    </xf>
    <xf numFmtId="2" fontId="2" fillId="0" borderId="45" xfId="0" applyNumberFormat="1" applyFont="1" applyBorder="1" applyAlignment="1">
      <alignment horizontal="right" vertical="top"/>
    </xf>
    <xf numFmtId="2" fontId="2" fillId="0" borderId="19" xfId="0" applyNumberFormat="1" applyFont="1" applyBorder="1" applyAlignment="1">
      <alignment horizontal="right" vertical="top"/>
    </xf>
    <xf numFmtId="0" fontId="2" fillId="0" borderId="45" xfId="0" applyFont="1" applyBorder="1" applyAlignment="1">
      <alignment horizontal="right" vertical="top"/>
    </xf>
    <xf numFmtId="0" fontId="2" fillId="0" borderId="19" xfId="0" applyFont="1" applyBorder="1" applyAlignment="1">
      <alignment horizontal="right" vertical="top"/>
    </xf>
    <xf numFmtId="0" fontId="2" fillId="0" borderId="20" xfId="0" applyFont="1" applyBorder="1" applyAlignment="1">
      <alignment horizontal="right" vertical="top"/>
    </xf>
    <xf numFmtId="0" fontId="0" fillId="34" borderId="23" xfId="0" applyFill="1" applyBorder="1" applyAlignment="1">
      <alignment/>
    </xf>
    <xf numFmtId="0" fontId="0" fillId="34" borderId="26" xfId="0" applyFill="1" applyBorder="1" applyAlignment="1">
      <alignment/>
    </xf>
    <xf numFmtId="0" fontId="0" fillId="35" borderId="23" xfId="0" applyFill="1" applyBorder="1" applyAlignment="1">
      <alignment/>
    </xf>
    <xf numFmtId="0" fontId="2" fillId="35" borderId="67" xfId="0" applyFont="1" applyFill="1" applyBorder="1" applyAlignment="1">
      <alignment horizontal="center"/>
    </xf>
    <xf numFmtId="0" fontId="2" fillId="34" borderId="67" xfId="0" applyFont="1" applyFill="1" applyBorder="1" applyAlignment="1">
      <alignment horizontal="center"/>
    </xf>
    <xf numFmtId="0" fontId="0" fillId="0" borderId="0" xfId="0" applyFill="1" applyAlignment="1">
      <alignment horizontal="center" vertical="center"/>
    </xf>
    <xf numFmtId="0" fontId="3" fillId="0" borderId="0" xfId="0" applyFont="1" applyFill="1" applyAlignment="1">
      <alignment horizontal="center" vertical="center"/>
    </xf>
    <xf numFmtId="0" fontId="2" fillId="34" borderId="20" xfId="0" applyFont="1" applyFill="1" applyBorder="1" applyAlignment="1">
      <alignment horizontal="right" vertical="top"/>
    </xf>
    <xf numFmtId="0" fontId="3" fillId="0" borderId="69" xfId="0" applyFont="1" applyBorder="1" applyAlignment="1">
      <alignment horizontal="left" vertical="center"/>
    </xf>
    <xf numFmtId="0" fontId="3" fillId="0" borderId="69"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horizontal="left" vertical="top"/>
    </xf>
    <xf numFmtId="0" fontId="3" fillId="0" borderId="53" xfId="0" applyFont="1" applyBorder="1" applyAlignment="1">
      <alignment horizontal="left" vertical="top" wrapText="1"/>
    </xf>
    <xf numFmtId="0" fontId="3" fillId="0" borderId="40" xfId="0" applyFont="1" applyFill="1" applyBorder="1" applyAlignment="1">
      <alignment horizontal="right" vertical="top"/>
    </xf>
    <xf numFmtId="0" fontId="0" fillId="30" borderId="43" xfId="0" applyFill="1" applyBorder="1" applyAlignment="1">
      <alignment/>
    </xf>
    <xf numFmtId="0" fontId="0" fillId="30" borderId="19" xfId="0" applyFill="1" applyBorder="1" applyAlignment="1">
      <alignment/>
    </xf>
    <xf numFmtId="0" fontId="0" fillId="37" borderId="19" xfId="0" applyFill="1" applyBorder="1" applyAlignment="1">
      <alignment/>
    </xf>
    <xf numFmtId="0" fontId="0" fillId="37" borderId="43" xfId="0" applyFill="1" applyBorder="1" applyAlignment="1">
      <alignment/>
    </xf>
    <xf numFmtId="0" fontId="0" fillId="38" borderId="19" xfId="0" applyFill="1" applyBorder="1" applyAlignment="1">
      <alignment/>
    </xf>
    <xf numFmtId="0" fontId="0" fillId="38" borderId="47" xfId="0" applyFill="1" applyBorder="1" applyAlignment="1">
      <alignment/>
    </xf>
    <xf numFmtId="0" fontId="0" fillId="37" borderId="47" xfId="0" applyFill="1" applyBorder="1" applyAlignment="1">
      <alignment/>
    </xf>
    <xf numFmtId="0" fontId="0" fillId="37" borderId="23" xfId="0" applyFill="1" applyBorder="1" applyAlignment="1">
      <alignment/>
    </xf>
    <xf numFmtId="0" fontId="2" fillId="37" borderId="67" xfId="0" applyFont="1" applyFill="1" applyBorder="1" applyAlignment="1">
      <alignment horizontal="center"/>
    </xf>
    <xf numFmtId="0" fontId="2" fillId="37" borderId="19" xfId="0" applyFont="1" applyFill="1" applyBorder="1" applyAlignment="1">
      <alignment horizontal="right" vertical="top"/>
    </xf>
    <xf numFmtId="0" fontId="0" fillId="30" borderId="68" xfId="0" applyFill="1" applyBorder="1" applyAlignment="1">
      <alignment/>
    </xf>
    <xf numFmtId="0" fontId="0" fillId="30" borderId="32" xfId="0" applyFill="1" applyBorder="1" applyAlignment="1">
      <alignment/>
    </xf>
    <xf numFmtId="0" fontId="0" fillId="30" borderId="62" xfId="0" applyFill="1" applyBorder="1" applyAlignment="1">
      <alignment/>
    </xf>
    <xf numFmtId="0" fontId="0" fillId="30" borderId="65" xfId="0" applyFill="1" applyBorder="1" applyAlignment="1">
      <alignment/>
    </xf>
    <xf numFmtId="0" fontId="3" fillId="0" borderId="28" xfId="0" applyFont="1" applyBorder="1" applyAlignment="1">
      <alignment/>
    </xf>
    <xf numFmtId="0" fontId="3" fillId="0" borderId="19" xfId="0" applyFont="1" applyBorder="1" applyAlignment="1">
      <alignment/>
    </xf>
    <xf numFmtId="0" fontId="0" fillId="30" borderId="47" xfId="0" applyFill="1" applyBorder="1" applyAlignment="1">
      <alignment/>
    </xf>
    <xf numFmtId="0" fontId="0" fillId="30" borderId="23" xfId="0" applyFill="1" applyBorder="1" applyAlignment="1">
      <alignment/>
    </xf>
    <xf numFmtId="0" fontId="2" fillId="30" borderId="67" xfId="0" applyFont="1" applyFill="1" applyBorder="1" applyAlignment="1">
      <alignment horizontal="center"/>
    </xf>
    <xf numFmtId="0" fontId="2" fillId="30" borderId="19" xfId="0" applyFont="1" applyFill="1" applyBorder="1" applyAlignment="1">
      <alignment horizontal="right" vertical="top"/>
    </xf>
    <xf numFmtId="0" fontId="0" fillId="38" borderId="43" xfId="0" applyFill="1" applyBorder="1" applyAlignment="1">
      <alignment/>
    </xf>
    <xf numFmtId="0" fontId="0" fillId="38" borderId="23" xfId="0" applyFill="1" applyBorder="1" applyAlignment="1">
      <alignment/>
    </xf>
    <xf numFmtId="0" fontId="2" fillId="38" borderId="67" xfId="0" applyFont="1" applyFill="1" applyBorder="1" applyAlignment="1">
      <alignment horizontal="center"/>
    </xf>
    <xf numFmtId="0" fontId="2" fillId="38" borderId="19" xfId="0" applyFont="1" applyFill="1" applyBorder="1" applyAlignment="1">
      <alignment horizontal="right" vertical="top"/>
    </xf>
    <xf numFmtId="0" fontId="2" fillId="30" borderId="10" xfId="0" applyFont="1" applyFill="1" applyBorder="1" applyAlignment="1">
      <alignment/>
    </xf>
    <xf numFmtId="0" fontId="0" fillId="19" borderId="65" xfId="0" applyFill="1" applyBorder="1" applyAlignment="1">
      <alignment/>
    </xf>
    <xf numFmtId="0" fontId="0" fillId="37" borderId="20" xfId="0" applyFill="1" applyBorder="1" applyAlignment="1">
      <alignment/>
    </xf>
    <xf numFmtId="0" fontId="0" fillId="0" borderId="0" xfId="0" applyFont="1" applyAlignment="1">
      <alignment/>
    </xf>
    <xf numFmtId="2" fontId="2" fillId="0" borderId="53" xfId="0" applyNumberFormat="1" applyFont="1" applyBorder="1" applyAlignment="1">
      <alignment/>
    </xf>
    <xf numFmtId="2" fontId="2" fillId="0" borderId="16" xfId="0" applyNumberFormat="1" applyFont="1" applyBorder="1" applyAlignment="1">
      <alignment/>
    </xf>
    <xf numFmtId="2" fontId="2" fillId="0" borderId="17" xfId="0" applyNumberFormat="1" applyFont="1" applyBorder="1" applyAlignment="1">
      <alignment/>
    </xf>
    <xf numFmtId="0" fontId="3" fillId="0" borderId="0" xfId="0" applyFont="1" applyAlignment="1">
      <alignment horizontal="center"/>
    </xf>
    <xf numFmtId="49" fontId="2" fillId="0" borderId="0" xfId="0" applyNumberFormat="1" applyFont="1" applyAlignment="1">
      <alignment/>
    </xf>
    <xf numFmtId="49" fontId="2" fillId="0" borderId="44" xfId="0" applyNumberFormat="1" applyFont="1" applyBorder="1" applyAlignment="1">
      <alignment/>
    </xf>
    <xf numFmtId="49" fontId="2" fillId="0" borderId="70" xfId="0" applyNumberFormat="1" applyFont="1" applyBorder="1" applyAlignment="1">
      <alignment/>
    </xf>
    <xf numFmtId="49" fontId="2" fillId="0" borderId="0" xfId="0" applyNumberFormat="1" applyFont="1" applyBorder="1" applyAlignment="1">
      <alignment/>
    </xf>
    <xf numFmtId="0" fontId="3" fillId="0" borderId="14" xfId="0" applyFont="1" applyBorder="1" applyAlignment="1">
      <alignment horizontal="right" vertical="top"/>
    </xf>
    <xf numFmtId="0" fontId="3" fillId="0" borderId="0" xfId="0" applyFont="1" applyBorder="1" applyAlignment="1">
      <alignment horizontal="right" vertical="top"/>
    </xf>
    <xf numFmtId="0" fontId="0" fillId="0" borderId="0" xfId="0" applyBorder="1" applyAlignment="1">
      <alignment/>
    </xf>
    <xf numFmtId="0" fontId="3" fillId="0" borderId="54" xfId="0" applyFont="1" applyBorder="1" applyAlignment="1">
      <alignment vertical="top"/>
    </xf>
    <xf numFmtId="0" fontId="3" fillId="0" borderId="55" xfId="0" applyFont="1" applyBorder="1" applyAlignment="1">
      <alignment vertical="top"/>
    </xf>
    <xf numFmtId="0" fontId="3" fillId="0" borderId="39" xfId="0" applyFont="1" applyBorder="1" applyAlignment="1">
      <alignment vertical="top"/>
    </xf>
    <xf numFmtId="0" fontId="3" fillId="0" borderId="23" xfId="0" applyFont="1" applyFill="1" applyBorder="1" applyAlignment="1">
      <alignment vertical="top"/>
    </xf>
    <xf numFmtId="0" fontId="3" fillId="0" borderId="16" xfId="0" applyFont="1" applyFill="1" applyBorder="1" applyAlignment="1">
      <alignment horizontal="right" vertical="top"/>
    </xf>
    <xf numFmtId="0" fontId="3" fillId="0" borderId="28" xfId="0" applyFont="1" applyFill="1" applyBorder="1" applyAlignment="1">
      <alignment horizontal="right" vertical="top"/>
    </xf>
    <xf numFmtId="0" fontId="3" fillId="0" borderId="21" xfId="0" applyFont="1" applyFill="1" applyBorder="1" applyAlignment="1">
      <alignment horizontal="right" vertical="top"/>
    </xf>
    <xf numFmtId="0" fontId="3" fillId="0" borderId="71" xfId="0" applyFont="1" applyFill="1" applyBorder="1" applyAlignment="1">
      <alignment horizontal="right" vertical="top"/>
    </xf>
    <xf numFmtId="0" fontId="3" fillId="0" borderId="23" xfId="0" applyFont="1" applyFill="1" applyBorder="1" applyAlignment="1">
      <alignment horizontal="right" vertical="top"/>
    </xf>
    <xf numFmtId="0" fontId="0" fillId="37" borderId="72" xfId="0" applyFill="1" applyBorder="1" applyAlignment="1">
      <alignment/>
    </xf>
    <xf numFmtId="0" fontId="0" fillId="37" borderId="45" xfId="0" applyFill="1" applyBorder="1" applyAlignment="1">
      <alignment/>
    </xf>
    <xf numFmtId="0" fontId="0" fillId="37" borderId="46" xfId="0" applyFill="1" applyBorder="1" applyAlignment="1">
      <alignment/>
    </xf>
    <xf numFmtId="0" fontId="0" fillId="37" borderId="58" xfId="0" applyFill="1" applyBorder="1" applyAlignment="1">
      <alignment/>
    </xf>
    <xf numFmtId="0" fontId="2" fillId="37" borderId="10" xfId="0" applyFont="1" applyFill="1" applyBorder="1" applyAlignment="1">
      <alignment horizontal="center"/>
    </xf>
    <xf numFmtId="0" fontId="2" fillId="37" borderId="45" xfId="0" applyFont="1" applyFill="1" applyBorder="1" applyAlignment="1">
      <alignment horizontal="right" vertical="top"/>
    </xf>
    <xf numFmtId="0" fontId="0" fillId="0" borderId="0" xfId="0" applyFont="1" applyAlignment="1">
      <alignment/>
    </xf>
    <xf numFmtId="0" fontId="3" fillId="0" borderId="57" xfId="0" applyFont="1" applyBorder="1" applyAlignment="1">
      <alignment horizontal="left" vertical="top"/>
    </xf>
    <xf numFmtId="164" fontId="3" fillId="0" borderId="66"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0" fontId="3" fillId="0" borderId="13" xfId="0" applyFont="1" applyBorder="1" applyAlignment="1">
      <alignment horizontal="right" vertical="top"/>
    </xf>
    <xf numFmtId="0" fontId="3" fillId="0" borderId="59" xfId="0" applyFont="1" applyBorder="1" applyAlignment="1">
      <alignment horizontal="right" vertical="top"/>
    </xf>
    <xf numFmtId="0" fontId="3" fillId="0" borderId="73" xfId="0" applyFont="1" applyFill="1" applyBorder="1" applyAlignment="1">
      <alignment horizontal="right" vertical="top"/>
    </xf>
    <xf numFmtId="0" fontId="2" fillId="0" borderId="70" xfId="0" applyFont="1" applyBorder="1" applyAlignment="1">
      <alignment horizontal="center" vertical="center" textRotation="90" wrapText="1"/>
    </xf>
    <xf numFmtId="0" fontId="3" fillId="0" borderId="69" xfId="0" applyFont="1" applyBorder="1" applyAlignment="1">
      <alignment horizontal="right" vertical="top"/>
    </xf>
    <xf numFmtId="0" fontId="3" fillId="0" borderId="29" xfId="0" applyFont="1" applyBorder="1" applyAlignment="1">
      <alignment horizontal="right" vertical="top"/>
    </xf>
    <xf numFmtId="0" fontId="3" fillId="0" borderId="29" xfId="0" applyFont="1" applyFill="1" applyBorder="1" applyAlignment="1">
      <alignment horizontal="right" vertical="top"/>
    </xf>
    <xf numFmtId="0" fontId="3" fillId="0" borderId="29" xfId="0" applyFont="1" applyFill="1" applyBorder="1" applyAlignment="1">
      <alignment horizontal="left" vertical="top"/>
    </xf>
    <xf numFmtId="0" fontId="3" fillId="0" borderId="58" xfId="0" applyFont="1" applyFill="1" applyBorder="1" applyAlignment="1">
      <alignment horizontal="left" vertical="top"/>
    </xf>
    <xf numFmtId="0" fontId="2" fillId="0" borderId="29" xfId="0" applyFont="1" applyBorder="1" applyAlignment="1">
      <alignment horizontal="center" vertical="center" textRotation="90" wrapText="1"/>
    </xf>
    <xf numFmtId="0" fontId="0" fillId="0" borderId="0" xfId="0" applyAlignment="1">
      <alignment horizontal="center"/>
    </xf>
    <xf numFmtId="0" fontId="2" fillId="0" borderId="0" xfId="0" applyFont="1" applyBorder="1" applyAlignment="1">
      <alignment horizontal="right" vertical="center" wrapText="1"/>
    </xf>
    <xf numFmtId="0" fontId="3" fillId="0" borderId="41" xfId="0" applyFont="1" applyFill="1" applyBorder="1" applyAlignment="1">
      <alignment horizontal="right" vertical="top"/>
    </xf>
    <xf numFmtId="0" fontId="2" fillId="0" borderId="10" xfId="0" applyFont="1" applyBorder="1" applyAlignment="1">
      <alignment horizontal="right" vertical="center"/>
    </xf>
    <xf numFmtId="0" fontId="2" fillId="0" borderId="0" xfId="0" applyFont="1" applyBorder="1" applyAlignment="1">
      <alignment horizontal="center" textRotation="90" wrapText="1"/>
    </xf>
    <xf numFmtId="164" fontId="3" fillId="0" borderId="0" xfId="0" applyNumberFormat="1" applyFont="1" applyFill="1" applyBorder="1" applyAlignment="1">
      <alignment horizontal="right" vertical="top"/>
    </xf>
    <xf numFmtId="0" fontId="3" fillId="0" borderId="0" xfId="0" applyFont="1" applyAlignment="1">
      <alignment horizontal="left" vertical="center"/>
    </xf>
    <xf numFmtId="0" fontId="3" fillId="0" borderId="0" xfId="0" applyFont="1" applyAlignment="1">
      <alignment vertical="center"/>
    </xf>
    <xf numFmtId="0" fontId="3" fillId="0" borderId="42" xfId="0" applyFont="1" applyFill="1" applyBorder="1" applyAlignment="1">
      <alignment horizontal="right" vertical="top"/>
    </xf>
    <xf numFmtId="0" fontId="2" fillId="0" borderId="61" xfId="0" applyFont="1" applyBorder="1" applyAlignment="1">
      <alignment horizontal="right" vertical="center"/>
    </xf>
    <xf numFmtId="1" fontId="2" fillId="0" borderId="10" xfId="0" applyNumberFormat="1" applyFont="1" applyBorder="1" applyAlignment="1">
      <alignment horizontal="right" vertical="center"/>
    </xf>
    <xf numFmtId="2" fontId="2" fillId="0" borderId="70" xfId="0" applyNumberFormat="1" applyFont="1" applyFill="1" applyBorder="1" applyAlignment="1">
      <alignment horizontal="right" vertical="top"/>
    </xf>
    <xf numFmtId="1" fontId="2" fillId="0" borderId="61" xfId="0" applyNumberFormat="1" applyFont="1" applyBorder="1" applyAlignment="1">
      <alignment horizontal="right" vertical="center"/>
    </xf>
    <xf numFmtId="2" fontId="2" fillId="0" borderId="29" xfId="0" applyNumberFormat="1" applyFont="1" applyFill="1" applyBorder="1" applyAlignment="1">
      <alignment horizontal="right" vertical="top"/>
    </xf>
    <xf numFmtId="0" fontId="0" fillId="0" borderId="0" xfId="0" applyBorder="1" applyAlignment="1">
      <alignment horizontal="right" vertical="top"/>
    </xf>
    <xf numFmtId="0" fontId="0" fillId="0" borderId="44" xfId="0" applyBorder="1" applyAlignment="1">
      <alignment horizontal="right" vertical="top"/>
    </xf>
    <xf numFmtId="0" fontId="3" fillId="0" borderId="44" xfId="0" applyFont="1" applyBorder="1" applyAlignment="1">
      <alignment horizontal="center"/>
    </xf>
    <xf numFmtId="0" fontId="2" fillId="37" borderId="66" xfId="0" applyFont="1" applyFill="1" applyBorder="1" applyAlignment="1">
      <alignment horizontal="center"/>
    </xf>
    <xf numFmtId="0" fontId="2" fillId="37" borderId="21" xfId="0" applyFont="1" applyFill="1" applyBorder="1" applyAlignment="1">
      <alignment horizontal="center"/>
    </xf>
    <xf numFmtId="0" fontId="2" fillId="36" borderId="21" xfId="0" applyFont="1" applyFill="1" applyBorder="1" applyAlignment="1">
      <alignment horizontal="center"/>
    </xf>
    <xf numFmtId="0" fontId="2" fillId="35" borderId="21" xfId="0" applyFont="1" applyFill="1" applyBorder="1" applyAlignment="1">
      <alignment horizontal="center"/>
    </xf>
    <xf numFmtId="0" fontId="2" fillId="38" borderId="21" xfId="0" applyFont="1" applyFill="1" applyBorder="1" applyAlignment="1">
      <alignment horizontal="center"/>
    </xf>
    <xf numFmtId="0" fontId="2" fillId="30" borderId="21" xfId="0" applyFont="1" applyFill="1" applyBorder="1" applyAlignment="1">
      <alignment horizontal="center"/>
    </xf>
    <xf numFmtId="0" fontId="2" fillId="34" borderId="22" xfId="0" applyFont="1" applyFill="1" applyBorder="1" applyAlignment="1">
      <alignment horizontal="center"/>
    </xf>
    <xf numFmtId="0" fontId="2" fillId="37" borderId="53" xfId="0" applyFont="1" applyFill="1" applyBorder="1" applyAlignment="1">
      <alignment horizontal="right" vertical="top"/>
    </xf>
    <xf numFmtId="0" fontId="2" fillId="36" borderId="33" xfId="0" applyFont="1" applyFill="1" applyBorder="1" applyAlignment="1">
      <alignment horizontal="right" vertical="top"/>
    </xf>
    <xf numFmtId="0" fontId="2" fillId="35" borderId="16" xfId="0" applyFont="1" applyFill="1" applyBorder="1" applyAlignment="1">
      <alignment horizontal="right" vertical="top"/>
    </xf>
    <xf numFmtId="0" fontId="2" fillId="36" borderId="16" xfId="0" applyFont="1" applyFill="1" applyBorder="1" applyAlignment="1">
      <alignment horizontal="right" vertical="top"/>
    </xf>
    <xf numFmtId="0" fontId="2" fillId="37" borderId="16" xfId="0" applyFont="1" applyFill="1" applyBorder="1" applyAlignment="1">
      <alignment horizontal="right" vertical="top"/>
    </xf>
    <xf numFmtId="0" fontId="2" fillId="38" borderId="16" xfId="0" applyFont="1" applyFill="1" applyBorder="1" applyAlignment="1">
      <alignment horizontal="right" vertical="top"/>
    </xf>
    <xf numFmtId="0" fontId="2" fillId="30" borderId="16" xfId="0" applyFont="1" applyFill="1" applyBorder="1" applyAlignment="1">
      <alignment horizontal="right" vertical="top"/>
    </xf>
    <xf numFmtId="0" fontId="2" fillId="34" borderId="17" xfId="0" applyFont="1" applyFill="1" applyBorder="1" applyAlignment="1">
      <alignment horizontal="right" vertical="top"/>
    </xf>
    <xf numFmtId="0" fontId="2" fillId="37" borderId="25" xfId="0" applyFont="1" applyFill="1" applyBorder="1" applyAlignment="1">
      <alignment horizontal="center" vertical="center"/>
    </xf>
    <xf numFmtId="0" fontId="2" fillId="37" borderId="36" xfId="0" applyFont="1" applyFill="1" applyBorder="1" applyAlignment="1">
      <alignment horizontal="center" vertical="center"/>
    </xf>
    <xf numFmtId="0" fontId="2" fillId="36" borderId="36" xfId="0" applyFont="1" applyFill="1" applyBorder="1" applyAlignment="1">
      <alignment horizontal="center" vertical="center"/>
    </xf>
    <xf numFmtId="0" fontId="2" fillId="35" borderId="36" xfId="0" applyFont="1" applyFill="1" applyBorder="1" applyAlignment="1">
      <alignment horizontal="center" vertical="center"/>
    </xf>
    <xf numFmtId="0" fontId="2" fillId="38" borderId="36" xfId="0" applyFont="1" applyFill="1" applyBorder="1" applyAlignment="1">
      <alignment horizontal="center" vertical="center"/>
    </xf>
    <xf numFmtId="0" fontId="2" fillId="30" borderId="36" xfId="0" applyFont="1" applyFill="1" applyBorder="1" applyAlignment="1">
      <alignment horizontal="center" vertical="center"/>
    </xf>
    <xf numFmtId="0" fontId="2" fillId="36" borderId="25" xfId="0" applyFont="1" applyFill="1" applyBorder="1" applyAlignment="1">
      <alignment horizontal="center" vertical="center"/>
    </xf>
    <xf numFmtId="164" fontId="3" fillId="0" borderId="60" xfId="0" applyNumberFormat="1" applyFont="1" applyFill="1" applyBorder="1" applyAlignment="1">
      <alignment horizontal="right" vertical="top"/>
    </xf>
    <xf numFmtId="1" fontId="3" fillId="0" borderId="60" xfId="0" applyNumberFormat="1" applyFont="1" applyFill="1" applyBorder="1" applyAlignment="1">
      <alignment horizontal="right" vertical="top"/>
    </xf>
    <xf numFmtId="0" fontId="2" fillId="30" borderId="33" xfId="0" applyFont="1" applyFill="1" applyBorder="1" applyAlignment="1">
      <alignment horizontal="right" vertical="top"/>
    </xf>
    <xf numFmtId="0" fontId="2" fillId="30" borderId="32" xfId="0" applyFont="1" applyFill="1" applyBorder="1" applyAlignment="1">
      <alignment horizontal="right" vertical="top"/>
    </xf>
    <xf numFmtId="0" fontId="2" fillId="30" borderId="25" xfId="0" applyFont="1" applyFill="1" applyBorder="1" applyAlignment="1">
      <alignment horizontal="center" vertical="center"/>
    </xf>
    <xf numFmtId="0" fontId="2" fillId="38" borderId="10" xfId="0" applyFont="1" applyFill="1" applyBorder="1" applyAlignment="1">
      <alignment horizontal="center" vertical="center"/>
    </xf>
    <xf numFmtId="0" fontId="2" fillId="30" borderId="10" xfId="0" applyFont="1" applyFill="1" applyBorder="1" applyAlignment="1">
      <alignment horizontal="center" vertical="center"/>
    </xf>
    <xf numFmtId="0" fontId="3" fillId="0" borderId="60" xfId="0" applyFont="1" applyBorder="1" applyAlignment="1">
      <alignment vertical="top"/>
    </xf>
    <xf numFmtId="164" fontId="2" fillId="0" borderId="73" xfId="0" applyNumberFormat="1" applyFont="1" applyFill="1" applyBorder="1" applyAlignment="1">
      <alignment horizontal="right" vertical="top"/>
    </xf>
    <xf numFmtId="0" fontId="2" fillId="0" borderId="74" xfId="0" applyFont="1" applyFill="1" applyBorder="1" applyAlignment="1">
      <alignment vertical="center"/>
    </xf>
    <xf numFmtId="0" fontId="3" fillId="0" borderId="56" xfId="0" applyFont="1" applyBorder="1" applyAlignment="1">
      <alignment horizontal="right" vertical="top"/>
    </xf>
    <xf numFmtId="0" fontId="0" fillId="0" borderId="14" xfId="0" applyBorder="1" applyAlignment="1">
      <alignment/>
    </xf>
    <xf numFmtId="0" fontId="3" fillId="0" borderId="28" xfId="0" applyFont="1" applyFill="1" applyBorder="1" applyAlignment="1">
      <alignment/>
    </xf>
    <xf numFmtId="0" fontId="3" fillId="0" borderId="55" xfId="0" applyFont="1" applyBorder="1" applyAlignment="1">
      <alignment horizontal="right" vertical="top"/>
    </xf>
    <xf numFmtId="0" fontId="3" fillId="0" borderId="52" xfId="0" applyFont="1" applyFill="1" applyBorder="1" applyAlignment="1">
      <alignment vertical="top"/>
    </xf>
    <xf numFmtId="0" fontId="3" fillId="0" borderId="58" xfId="0" applyFont="1" applyFill="1" applyBorder="1" applyAlignment="1">
      <alignment vertical="top"/>
    </xf>
    <xf numFmtId="0" fontId="2" fillId="0" borderId="39" xfId="0" applyFont="1" applyBorder="1" applyAlignment="1">
      <alignment horizontal="right" vertical="top"/>
    </xf>
    <xf numFmtId="164" fontId="2" fillId="0" borderId="21" xfId="0" applyNumberFormat="1" applyFont="1" applyBorder="1" applyAlignment="1">
      <alignment horizontal="right" vertical="center"/>
    </xf>
    <xf numFmtId="0" fontId="2" fillId="0" borderId="22" xfId="0" applyFont="1" applyBorder="1" applyAlignment="1">
      <alignment horizontal="right" vertical="center"/>
    </xf>
    <xf numFmtId="1" fontId="3" fillId="0" borderId="22" xfId="0" applyNumberFormat="1" applyFont="1" applyFill="1" applyBorder="1" applyAlignment="1">
      <alignment horizontal="right" vertical="top"/>
    </xf>
    <xf numFmtId="164" fontId="2" fillId="0" borderId="66" xfId="0" applyNumberFormat="1" applyFont="1" applyBorder="1" applyAlignment="1">
      <alignment horizontal="right" vertical="center"/>
    </xf>
    <xf numFmtId="164" fontId="2" fillId="0" borderId="56" xfId="0" applyNumberFormat="1" applyFont="1" applyBorder="1" applyAlignment="1">
      <alignment horizontal="right" vertical="center"/>
    </xf>
    <xf numFmtId="164" fontId="2" fillId="0" borderId="71" xfId="0" applyNumberFormat="1" applyFont="1" applyBorder="1" applyAlignment="1">
      <alignment horizontal="right" vertical="center"/>
    </xf>
    <xf numFmtId="0" fontId="2" fillId="0" borderId="60" xfId="0" applyFont="1" applyBorder="1" applyAlignment="1">
      <alignment horizontal="right" vertical="center"/>
    </xf>
    <xf numFmtId="0" fontId="2" fillId="0" borderId="54" xfId="0" applyFont="1" applyFill="1" applyBorder="1" applyAlignment="1">
      <alignment horizontal="center" vertical="center" wrapText="1"/>
    </xf>
    <xf numFmtId="0" fontId="2" fillId="0" borderId="75" xfId="0" applyFont="1" applyBorder="1" applyAlignment="1">
      <alignment horizontal="right" vertical="center"/>
    </xf>
    <xf numFmtId="0" fontId="2" fillId="0" borderId="55" xfId="0" applyFont="1" applyFill="1" applyBorder="1" applyAlignment="1">
      <alignment horizontal="center" vertical="center" wrapText="1"/>
    </xf>
    <xf numFmtId="0" fontId="2" fillId="0" borderId="76" xfId="0" applyFont="1" applyBorder="1" applyAlignment="1">
      <alignment horizontal="right" vertical="center"/>
    </xf>
    <xf numFmtId="1" fontId="2" fillId="0" borderId="22" xfId="0" applyNumberFormat="1" applyFont="1" applyBorder="1" applyAlignment="1">
      <alignment horizontal="right" vertical="center"/>
    </xf>
    <xf numFmtId="0" fontId="2" fillId="0" borderId="16" xfId="0" applyFont="1" applyBorder="1" applyAlignment="1">
      <alignment horizontal="right"/>
    </xf>
    <xf numFmtId="0" fontId="0" fillId="0" borderId="19" xfId="58" applyFont="1" applyFill="1" applyBorder="1" applyAlignment="1">
      <alignment horizontal="right" vertical="top"/>
      <protection/>
    </xf>
    <xf numFmtId="0" fontId="0" fillId="0" borderId="19" xfId="0" applyFont="1" applyFill="1" applyBorder="1" applyAlignment="1">
      <alignment vertical="top"/>
    </xf>
    <xf numFmtId="0" fontId="0" fillId="0" borderId="28" xfId="0" applyFont="1" applyFill="1" applyBorder="1" applyAlignment="1">
      <alignment vertical="top"/>
    </xf>
    <xf numFmtId="0" fontId="3" fillId="0" borderId="70" xfId="0" applyFont="1" applyBorder="1" applyAlignment="1">
      <alignment horizontal="right" vertical="top"/>
    </xf>
    <xf numFmtId="0" fontId="2" fillId="0" borderId="77" xfId="0" applyFont="1" applyBorder="1" applyAlignment="1">
      <alignment horizontal="right" vertical="top"/>
    </xf>
    <xf numFmtId="164" fontId="3" fillId="0" borderId="19" xfId="0" applyNumberFormat="1" applyFont="1" applyBorder="1" applyAlignment="1">
      <alignment horizontal="right" vertical="top"/>
    </xf>
    <xf numFmtId="0" fontId="2" fillId="38" borderId="32" xfId="0" applyFont="1" applyFill="1" applyBorder="1" applyAlignment="1">
      <alignment horizontal="right" vertical="top"/>
    </xf>
    <xf numFmtId="0" fontId="2" fillId="38" borderId="33" xfId="0" applyFont="1" applyFill="1" applyBorder="1" applyAlignment="1">
      <alignment horizontal="right" vertical="top"/>
    </xf>
    <xf numFmtId="0" fontId="0" fillId="38" borderId="32" xfId="0" applyFill="1" applyBorder="1" applyAlignment="1">
      <alignment/>
    </xf>
    <xf numFmtId="0" fontId="0" fillId="38" borderId="62" xfId="0" applyFill="1" applyBorder="1" applyAlignment="1">
      <alignment/>
    </xf>
    <xf numFmtId="0" fontId="0" fillId="38" borderId="65" xfId="0" applyFill="1" applyBorder="1" applyAlignment="1">
      <alignment/>
    </xf>
    <xf numFmtId="0" fontId="0" fillId="38" borderId="68" xfId="0" applyFill="1" applyBorder="1" applyAlignment="1">
      <alignment/>
    </xf>
    <xf numFmtId="0" fontId="2" fillId="37" borderId="64" xfId="0" applyFont="1" applyFill="1" applyBorder="1" applyAlignment="1">
      <alignment horizontal="right" vertical="top"/>
    </xf>
    <xf numFmtId="0" fontId="2" fillId="37" borderId="30" xfId="0" applyFont="1" applyFill="1" applyBorder="1" applyAlignment="1">
      <alignment horizontal="right" vertical="top"/>
    </xf>
    <xf numFmtId="0" fontId="0" fillId="37" borderId="30" xfId="0" applyFill="1" applyBorder="1" applyAlignment="1">
      <alignment/>
    </xf>
    <xf numFmtId="0" fontId="0" fillId="37" borderId="63" xfId="0" applyFill="1" applyBorder="1" applyAlignment="1">
      <alignment/>
    </xf>
    <xf numFmtId="0" fontId="0" fillId="37" borderId="78" xfId="0" applyFill="1" applyBorder="1" applyAlignment="1">
      <alignment/>
    </xf>
    <xf numFmtId="0" fontId="0" fillId="37" borderId="79" xfId="0" applyFill="1" applyBorder="1" applyAlignment="1">
      <alignment/>
    </xf>
    <xf numFmtId="0" fontId="0" fillId="0" borderId="19" xfId="58" applyFont="1" applyFill="1" applyBorder="1" applyAlignment="1">
      <alignment vertical="top"/>
      <protection/>
    </xf>
    <xf numFmtId="0" fontId="0" fillId="0" borderId="28" xfId="58" applyFont="1" applyFill="1" applyBorder="1" applyAlignment="1">
      <alignment vertical="top"/>
      <protection/>
    </xf>
    <xf numFmtId="0" fontId="0" fillId="0" borderId="0" xfId="58" applyFont="1" applyFill="1" applyBorder="1" applyAlignment="1">
      <alignment horizontal="right" vertical="top"/>
      <protection/>
    </xf>
    <xf numFmtId="0" fontId="0" fillId="0" borderId="29" xfId="58" applyFont="1" applyFill="1" applyBorder="1" applyAlignment="1">
      <alignment vertical="top"/>
      <protection/>
    </xf>
    <xf numFmtId="0" fontId="2" fillId="0" borderId="19" xfId="58" applyFont="1" applyFill="1" applyBorder="1" applyAlignment="1">
      <alignment vertical="center"/>
      <protection/>
    </xf>
    <xf numFmtId="0" fontId="2" fillId="0" borderId="74" xfId="58" applyFont="1" applyFill="1" applyBorder="1" applyAlignment="1">
      <alignment vertical="center"/>
      <protection/>
    </xf>
    <xf numFmtId="0" fontId="2" fillId="0" borderId="71" xfId="58" applyFont="1" applyFill="1" applyBorder="1" applyAlignment="1">
      <alignment vertical="center"/>
      <protection/>
    </xf>
    <xf numFmtId="2" fontId="2" fillId="0" borderId="0" xfId="0" applyNumberFormat="1" applyFont="1" applyFill="1" applyBorder="1" applyAlignment="1">
      <alignment horizontal="right" vertical="top"/>
    </xf>
    <xf numFmtId="0" fontId="0" fillId="0" borderId="80" xfId="58" applyFont="1" applyFill="1" applyBorder="1" applyAlignment="1">
      <alignment horizontal="right" vertical="top"/>
      <protection/>
    </xf>
    <xf numFmtId="0" fontId="0" fillId="0" borderId="42" xfId="0" applyFill="1" applyBorder="1" applyAlignment="1">
      <alignment horizontal="right" vertical="top"/>
    </xf>
    <xf numFmtId="164" fontId="3" fillId="39" borderId="21" xfId="0" applyNumberFormat="1" applyFont="1" applyFill="1" applyBorder="1" applyAlignment="1">
      <alignment horizontal="right" vertical="top"/>
    </xf>
    <xf numFmtId="0" fontId="3" fillId="39" borderId="21" xfId="0" applyFont="1" applyFill="1" applyBorder="1" applyAlignment="1">
      <alignment horizontal="right" vertical="top"/>
    </xf>
    <xf numFmtId="0" fontId="3" fillId="39" borderId="73" xfId="0" applyFont="1" applyFill="1" applyBorder="1" applyAlignment="1">
      <alignment horizontal="right" vertical="top"/>
    </xf>
    <xf numFmtId="0" fontId="2" fillId="34" borderId="28" xfId="0" applyFont="1" applyFill="1" applyBorder="1" applyAlignment="1">
      <alignment horizontal="right" vertical="top"/>
    </xf>
    <xf numFmtId="164" fontId="2" fillId="0" borderId="81" xfId="0" applyNumberFormat="1" applyFont="1" applyFill="1" applyBorder="1" applyAlignment="1">
      <alignment horizontal="right" vertical="top"/>
    </xf>
    <xf numFmtId="164" fontId="2" fillId="0" borderId="71" xfId="0" applyNumberFormat="1" applyFont="1" applyFill="1" applyBorder="1" applyAlignment="1">
      <alignment horizontal="right" vertical="top"/>
    </xf>
    <xf numFmtId="164" fontId="2" fillId="0" borderId="21" xfId="0" applyNumberFormat="1" applyFont="1" applyFill="1" applyBorder="1" applyAlignment="1">
      <alignment horizontal="right" vertical="center"/>
    </xf>
    <xf numFmtId="164" fontId="2" fillId="0" borderId="66" xfId="0" applyNumberFormat="1" applyFont="1" applyFill="1" applyBorder="1" applyAlignment="1">
      <alignment horizontal="right" vertical="center"/>
    </xf>
    <xf numFmtId="0" fontId="2" fillId="0" borderId="23" xfId="58" applyFont="1" applyFill="1" applyBorder="1" applyAlignment="1">
      <alignment horizontal="right" vertical="top"/>
      <protection/>
    </xf>
    <xf numFmtId="0" fontId="2" fillId="37" borderId="22" xfId="0" applyFont="1" applyFill="1" applyBorder="1" applyAlignment="1">
      <alignment horizontal="center"/>
    </xf>
    <xf numFmtId="0" fontId="3" fillId="0" borderId="23" xfId="0" applyFont="1" applyBorder="1" applyAlignment="1">
      <alignment horizontal="left" vertical="top" wrapText="1"/>
    </xf>
    <xf numFmtId="0" fontId="3" fillId="33" borderId="23" xfId="0" applyFont="1" applyFill="1" applyBorder="1" applyAlignment="1">
      <alignment horizontal="center" vertical="top"/>
    </xf>
    <xf numFmtId="0" fontId="3" fillId="33" borderId="13" xfId="0" applyFont="1" applyFill="1" applyBorder="1" applyAlignment="1">
      <alignment horizontal="right" vertical="top"/>
    </xf>
    <xf numFmtId="0" fontId="3" fillId="33" borderId="19" xfId="0" applyFont="1" applyFill="1" applyBorder="1" applyAlignment="1">
      <alignment horizontal="right" vertical="top"/>
    </xf>
    <xf numFmtId="0" fontId="3" fillId="33" borderId="13" xfId="0" applyFont="1" applyFill="1" applyBorder="1" applyAlignment="1">
      <alignment horizontal="center" vertical="top"/>
    </xf>
    <xf numFmtId="0" fontId="3" fillId="0" borderId="82" xfId="0" applyFont="1" applyBorder="1" applyAlignment="1">
      <alignment horizontal="center" vertical="center"/>
    </xf>
    <xf numFmtId="0" fontId="3" fillId="0" borderId="28" xfId="0" applyFont="1" applyBorder="1" applyAlignment="1">
      <alignment horizontal="left" vertical="top" wrapText="1"/>
    </xf>
    <xf numFmtId="0" fontId="3" fillId="0" borderId="13" xfId="0" applyFont="1" applyBorder="1" applyAlignment="1">
      <alignment vertical="top" wrapText="1"/>
    </xf>
    <xf numFmtId="2" fontId="2" fillId="0" borderId="28" xfId="0" applyNumberFormat="1" applyFont="1" applyFill="1" applyBorder="1" applyAlignment="1">
      <alignment horizontal="right"/>
    </xf>
    <xf numFmtId="2" fontId="2" fillId="0" borderId="31" xfId="0" applyNumberFormat="1" applyFont="1" applyFill="1" applyBorder="1" applyAlignment="1">
      <alignment horizontal="right"/>
    </xf>
    <xf numFmtId="0" fontId="0" fillId="0" borderId="78" xfId="0" applyFill="1" applyBorder="1" applyAlignment="1">
      <alignment/>
    </xf>
    <xf numFmtId="0" fontId="3" fillId="0" borderId="23" xfId="0" applyFont="1" applyBorder="1" applyAlignment="1">
      <alignment vertical="top" wrapText="1"/>
    </xf>
    <xf numFmtId="0" fontId="0" fillId="0" borderId="25" xfId="0" applyBorder="1" applyAlignment="1">
      <alignment horizontal="center" vertical="center"/>
    </xf>
    <xf numFmtId="0" fontId="3" fillId="0" borderId="83" xfId="0" applyFont="1" applyBorder="1" applyAlignment="1">
      <alignment horizontal="center" vertical="center"/>
    </xf>
    <xf numFmtId="0" fontId="0" fillId="0" borderId="69" xfId="0" applyBorder="1" applyAlignment="1">
      <alignment horizontal="left" vertical="top"/>
    </xf>
    <xf numFmtId="0" fontId="2" fillId="0" borderId="0" xfId="0" applyFont="1" applyAlignment="1">
      <alignment horizontal="right"/>
    </xf>
    <xf numFmtId="0" fontId="2" fillId="0" borderId="10" xfId="0" applyFont="1" applyBorder="1" applyAlignment="1">
      <alignment horizontal="center" vertical="center" textRotation="90" wrapText="1"/>
    </xf>
    <xf numFmtId="0" fontId="3" fillId="0" borderId="19" xfId="58" applyFont="1" applyFill="1" applyBorder="1" applyAlignment="1">
      <alignment vertical="top"/>
      <protection/>
    </xf>
    <xf numFmtId="0" fontId="3" fillId="0" borderId="19" xfId="58" applyFont="1" applyFill="1" applyBorder="1" applyAlignment="1">
      <alignment horizontal="right" vertical="top"/>
      <protection/>
    </xf>
    <xf numFmtId="0" fontId="3" fillId="0" borderId="16" xfId="58" applyFont="1" applyFill="1" applyBorder="1" applyAlignment="1">
      <alignment vertical="top"/>
      <protection/>
    </xf>
    <xf numFmtId="0" fontId="3" fillId="0" borderId="13" xfId="58" applyFont="1" applyFill="1" applyBorder="1" applyAlignment="1">
      <alignment horizontal="right" vertical="top"/>
      <protection/>
    </xf>
    <xf numFmtId="0" fontId="3" fillId="0" borderId="16" xfId="58" applyFont="1" applyFill="1" applyBorder="1" applyAlignment="1">
      <alignment horizontal="right" vertical="top"/>
      <protection/>
    </xf>
    <xf numFmtId="0" fontId="3" fillId="0" borderId="23" xfId="58" applyFont="1" applyFill="1" applyBorder="1" applyAlignment="1">
      <alignment horizontal="right" vertical="top"/>
      <protection/>
    </xf>
    <xf numFmtId="0" fontId="3" fillId="0" borderId="13" xfId="58" applyFont="1" applyFill="1" applyBorder="1" applyAlignment="1">
      <alignment vertical="top"/>
      <protection/>
    </xf>
    <xf numFmtId="0" fontId="3" fillId="0" borderId="28" xfId="58" applyFont="1" applyFill="1" applyBorder="1" applyAlignment="1">
      <alignment vertical="top"/>
      <protection/>
    </xf>
    <xf numFmtId="0" fontId="3" fillId="0" borderId="23" xfId="58" applyFont="1" applyFill="1" applyBorder="1" applyAlignment="1">
      <alignment vertical="top"/>
      <protection/>
    </xf>
    <xf numFmtId="0" fontId="2" fillId="0" borderId="81" xfId="0" applyFont="1" applyFill="1" applyBorder="1" applyAlignment="1">
      <alignment textRotation="90" wrapText="1"/>
    </xf>
    <xf numFmtId="0" fontId="3" fillId="0" borderId="75" xfId="0" applyFont="1" applyFill="1" applyBorder="1" applyAlignment="1">
      <alignment vertical="top"/>
    </xf>
    <xf numFmtId="0" fontId="3" fillId="0" borderId="75" xfId="58" applyFont="1" applyFill="1" applyBorder="1" applyAlignment="1">
      <alignment vertical="top"/>
      <protection/>
    </xf>
    <xf numFmtId="0" fontId="3" fillId="0" borderId="71" xfId="58" applyFont="1" applyFill="1" applyBorder="1" applyAlignment="1">
      <alignment horizontal="right" vertical="top"/>
      <protection/>
    </xf>
    <xf numFmtId="0" fontId="3" fillId="0" borderId="28" xfId="58" applyFont="1" applyFill="1" applyBorder="1" applyAlignment="1">
      <alignment horizontal="right" vertical="top"/>
      <protection/>
    </xf>
    <xf numFmtId="0" fontId="3" fillId="0" borderId="28" xfId="58" applyFont="1" applyFill="1" applyBorder="1">
      <alignment/>
      <protection/>
    </xf>
    <xf numFmtId="0" fontId="2" fillId="0" borderId="18" xfId="0" applyFont="1" applyFill="1" applyBorder="1" applyAlignment="1">
      <alignment textRotation="90" wrapText="1"/>
    </xf>
    <xf numFmtId="0" fontId="2" fillId="0" borderId="25" xfId="0" applyFont="1" applyFill="1" applyBorder="1" applyAlignment="1">
      <alignment textRotation="90" wrapText="1"/>
    </xf>
    <xf numFmtId="0" fontId="3" fillId="40" borderId="58" xfId="0" applyFont="1" applyFill="1" applyBorder="1" applyAlignment="1">
      <alignment horizontal="left" vertical="top"/>
    </xf>
    <xf numFmtId="0" fontId="3" fillId="40" borderId="81" xfId="0" applyFont="1" applyFill="1" applyBorder="1" applyAlignment="1">
      <alignment vertical="top"/>
    </xf>
    <xf numFmtId="0" fontId="3" fillId="40" borderId="20" xfId="0" applyFont="1" applyFill="1" applyBorder="1" applyAlignment="1">
      <alignment horizontal="right" vertical="top"/>
    </xf>
    <xf numFmtId="0" fontId="3" fillId="40" borderId="52" xfId="0" applyFont="1" applyFill="1" applyBorder="1" applyAlignment="1">
      <alignment/>
    </xf>
    <xf numFmtId="0" fontId="3" fillId="40" borderId="28" xfId="0" applyFont="1" applyFill="1" applyBorder="1" applyAlignment="1">
      <alignment horizontal="right" vertical="top"/>
    </xf>
    <xf numFmtId="0" fontId="3" fillId="40" borderId="31" xfId="0" applyFont="1" applyFill="1" applyBorder="1" applyAlignment="1">
      <alignment vertical="top"/>
    </xf>
    <xf numFmtId="0" fontId="3" fillId="40" borderId="52" xfId="0" applyFont="1" applyFill="1" applyBorder="1" applyAlignment="1">
      <alignment horizontal="left" vertical="top"/>
    </xf>
    <xf numFmtId="0" fontId="3" fillId="40" borderId="45" xfId="0" applyFont="1" applyFill="1" applyBorder="1" applyAlignment="1">
      <alignment horizontal="left" vertical="top"/>
    </xf>
    <xf numFmtId="0" fontId="3" fillId="40" borderId="19" xfId="0" applyFont="1" applyFill="1" applyBorder="1" applyAlignment="1">
      <alignment horizontal="right" vertical="top"/>
    </xf>
    <xf numFmtId="0" fontId="3" fillId="40" borderId="20" xfId="0" applyFont="1" applyFill="1" applyBorder="1" applyAlignment="1">
      <alignment horizontal="right" vertical="top"/>
    </xf>
    <xf numFmtId="0" fontId="3" fillId="40" borderId="16" xfId="0" applyFont="1" applyFill="1" applyBorder="1" applyAlignment="1">
      <alignment horizontal="right" vertical="top"/>
    </xf>
    <xf numFmtId="0" fontId="3" fillId="40" borderId="52" xfId="0" applyFont="1" applyFill="1" applyBorder="1" applyAlignment="1">
      <alignment vertical="top"/>
    </xf>
    <xf numFmtId="0" fontId="3" fillId="40" borderId="28" xfId="0" applyFont="1" applyFill="1" applyBorder="1" applyAlignment="1">
      <alignment vertical="top"/>
    </xf>
    <xf numFmtId="0" fontId="3" fillId="40" borderId="31" xfId="0" applyFont="1" applyFill="1" applyBorder="1" applyAlignment="1">
      <alignment horizontal="right" vertical="top"/>
    </xf>
    <xf numFmtId="0" fontId="3" fillId="40" borderId="40" xfId="0" applyFont="1" applyFill="1" applyBorder="1" applyAlignment="1">
      <alignment horizontal="right" vertical="top"/>
    </xf>
    <xf numFmtId="0" fontId="3" fillId="0" borderId="22" xfId="0" applyFont="1" applyFill="1" applyBorder="1" applyAlignment="1">
      <alignment vertical="top"/>
    </xf>
    <xf numFmtId="0" fontId="3" fillId="40" borderId="17" xfId="0" applyFont="1" applyFill="1" applyBorder="1" applyAlignment="1">
      <alignment vertical="top"/>
    </xf>
    <xf numFmtId="0" fontId="3" fillId="40" borderId="14" xfId="0" applyFont="1" applyFill="1" applyBorder="1" applyAlignment="1">
      <alignment vertical="top"/>
    </xf>
    <xf numFmtId="0" fontId="3" fillId="40" borderId="17" xfId="0" applyFont="1" applyFill="1" applyBorder="1" applyAlignment="1">
      <alignment horizontal="right" vertical="top"/>
    </xf>
    <xf numFmtId="0" fontId="3" fillId="40" borderId="14" xfId="0" applyFont="1" applyFill="1" applyBorder="1" applyAlignment="1">
      <alignment horizontal="right" vertical="top"/>
    </xf>
    <xf numFmtId="0" fontId="3" fillId="40" borderId="14" xfId="0" applyFont="1" applyFill="1" applyBorder="1" applyAlignment="1">
      <alignment horizontal="right" vertical="top"/>
    </xf>
    <xf numFmtId="0" fontId="3" fillId="40" borderId="52" xfId="0" applyFont="1" applyFill="1" applyBorder="1" applyAlignment="1">
      <alignment horizontal="left" vertical="center" wrapText="1"/>
    </xf>
    <xf numFmtId="0" fontId="3" fillId="40" borderId="28" xfId="0" applyFont="1" applyFill="1" applyBorder="1" applyAlignment="1">
      <alignment horizontal="right" vertical="center" wrapText="1"/>
    </xf>
    <xf numFmtId="0" fontId="3" fillId="40" borderId="45" xfId="0" applyFont="1" applyFill="1" applyBorder="1" applyAlignment="1">
      <alignment horizontal="left" vertical="center" wrapText="1"/>
    </xf>
    <xf numFmtId="0" fontId="3" fillId="40" borderId="19" xfId="0" applyFont="1" applyFill="1" applyBorder="1" applyAlignment="1">
      <alignment horizontal="right" vertical="center" wrapText="1"/>
    </xf>
    <xf numFmtId="0" fontId="3" fillId="40" borderId="19" xfId="0" applyFont="1" applyFill="1" applyBorder="1" applyAlignment="1">
      <alignment vertical="top"/>
    </xf>
    <xf numFmtId="0" fontId="3" fillId="40" borderId="26" xfId="0" applyFont="1" applyFill="1" applyBorder="1" applyAlignment="1">
      <alignment horizontal="right" vertical="top"/>
    </xf>
    <xf numFmtId="0" fontId="3" fillId="40" borderId="53" xfId="0" applyFont="1" applyFill="1" applyBorder="1" applyAlignment="1">
      <alignment horizontal="left" vertical="top"/>
    </xf>
    <xf numFmtId="0" fontId="3" fillId="40" borderId="16" xfId="0" applyFont="1" applyFill="1" applyBorder="1" applyAlignment="1">
      <alignment vertical="top"/>
    </xf>
    <xf numFmtId="0" fontId="3" fillId="40" borderId="57" xfId="0" applyFont="1" applyFill="1" applyBorder="1" applyAlignment="1">
      <alignment horizontal="left" vertical="top"/>
    </xf>
    <xf numFmtId="0" fontId="3" fillId="40" borderId="13" xfId="0" applyFont="1" applyFill="1" applyBorder="1" applyAlignment="1">
      <alignment vertical="top"/>
    </xf>
    <xf numFmtId="0" fontId="3" fillId="40" borderId="23" xfId="0" applyFont="1" applyFill="1" applyBorder="1" applyAlignment="1">
      <alignment horizontal="right" vertical="top"/>
    </xf>
    <xf numFmtId="0" fontId="3" fillId="0" borderId="84" xfId="0" applyFont="1" applyBorder="1" applyAlignment="1">
      <alignment/>
    </xf>
    <xf numFmtId="0" fontId="2" fillId="0" borderId="0" xfId="0" applyFont="1" applyBorder="1" applyAlignment="1">
      <alignment/>
    </xf>
    <xf numFmtId="0" fontId="3" fillId="0" borderId="0" xfId="0" applyFont="1" applyBorder="1" applyAlignment="1">
      <alignment horizontal="right"/>
    </xf>
    <xf numFmtId="0" fontId="3" fillId="0" borderId="12" xfId="0" applyFont="1" applyBorder="1" applyAlignment="1">
      <alignment horizontal="center" vertical="center" wrapText="1"/>
    </xf>
    <xf numFmtId="0" fontId="3" fillId="0" borderId="85" xfId="0" applyFont="1" applyBorder="1" applyAlignment="1">
      <alignment horizontal="left" vertical="center" wrapText="1"/>
    </xf>
    <xf numFmtId="0" fontId="2" fillId="0" borderId="42" xfId="0" applyFont="1" applyBorder="1" applyAlignment="1">
      <alignment horizontal="center" vertical="center" textRotation="90"/>
    </xf>
    <xf numFmtId="0" fontId="3" fillId="0" borderId="42" xfId="0" applyFont="1" applyBorder="1" applyAlignment="1">
      <alignment horizontal="center" vertical="center"/>
    </xf>
    <xf numFmtId="0" fontId="3" fillId="0" borderId="42" xfId="0" applyFont="1" applyBorder="1" applyAlignment="1">
      <alignment horizontal="left" vertical="center"/>
    </xf>
    <xf numFmtId="0" fontId="3" fillId="0" borderId="19" xfId="0" applyFont="1" applyBorder="1" applyAlignment="1">
      <alignment horizontal="left" vertical="center"/>
    </xf>
    <xf numFmtId="0" fontId="3" fillId="0" borderId="16" xfId="0" applyFont="1" applyBorder="1" applyAlignment="1">
      <alignment horizontal="left" vertical="center"/>
    </xf>
    <xf numFmtId="0" fontId="3" fillId="33" borderId="16" xfId="0" applyFont="1" applyFill="1" applyBorder="1" applyAlignment="1">
      <alignment horizontal="right" vertical="top"/>
    </xf>
    <xf numFmtId="0" fontId="3" fillId="0" borderId="44" xfId="0" applyFont="1" applyBorder="1" applyAlignment="1">
      <alignment horizontal="right" wrapText="1"/>
    </xf>
    <xf numFmtId="0" fontId="3" fillId="0" borderId="23" xfId="0" applyFont="1" applyFill="1" applyBorder="1" applyAlignment="1">
      <alignment horizontal="left" vertical="top"/>
    </xf>
    <xf numFmtId="0" fontId="3" fillId="0" borderId="81" xfId="0" applyFont="1" applyBorder="1" applyAlignment="1">
      <alignment vertical="top"/>
    </xf>
    <xf numFmtId="0" fontId="2" fillId="0" borderId="51" xfId="0" applyFont="1" applyBorder="1" applyAlignment="1">
      <alignment horizontal="center" vertical="center" textRotation="90"/>
    </xf>
    <xf numFmtId="0" fontId="2" fillId="0" borderId="70" xfId="0" applyFont="1" applyBorder="1" applyAlignment="1">
      <alignment horizontal="center" vertical="center" textRotation="90"/>
    </xf>
    <xf numFmtId="0" fontId="2" fillId="0" borderId="77" xfId="0" applyFont="1" applyBorder="1" applyAlignment="1">
      <alignment horizontal="center" vertical="center" textRotation="90"/>
    </xf>
    <xf numFmtId="0" fontId="3" fillId="0" borderId="13" xfId="0" applyFont="1" applyBorder="1" applyAlignment="1">
      <alignment horizontal="left" vertical="center"/>
    </xf>
    <xf numFmtId="0" fontId="3" fillId="0" borderId="13" xfId="0" applyFont="1" applyBorder="1" applyAlignment="1">
      <alignment horizontal="left" vertical="top"/>
    </xf>
    <xf numFmtId="0" fontId="3" fillId="0" borderId="13" xfId="0" applyFont="1" applyBorder="1" applyAlignment="1">
      <alignment horizontal="center" vertical="top"/>
    </xf>
    <xf numFmtId="0" fontId="3" fillId="40" borderId="17" xfId="0" applyFont="1" applyFill="1" applyBorder="1" applyAlignment="1">
      <alignment horizontal="right" vertical="top"/>
    </xf>
    <xf numFmtId="0" fontId="5" fillId="0" borderId="13" xfId="0" applyFont="1" applyBorder="1" applyAlignment="1">
      <alignment vertical="top"/>
    </xf>
    <xf numFmtId="0" fontId="5" fillId="0" borderId="19" xfId="0" applyFont="1" applyBorder="1" applyAlignment="1">
      <alignment vertical="top"/>
    </xf>
    <xf numFmtId="49" fontId="5" fillId="0" borderId="19" xfId="0" applyNumberFormat="1" applyFont="1" applyBorder="1" applyAlignment="1">
      <alignment horizontal="right" vertical="top"/>
    </xf>
    <xf numFmtId="0" fontId="3" fillId="33" borderId="23" xfId="0" applyFont="1" applyFill="1" applyBorder="1" applyAlignment="1">
      <alignment horizontal="left" vertical="top"/>
    </xf>
    <xf numFmtId="0" fontId="3" fillId="0" borderId="0" xfId="0" applyFont="1" applyBorder="1" applyAlignment="1">
      <alignment horizontal="center" vertical="top"/>
    </xf>
    <xf numFmtId="0" fontId="3" fillId="0" borderId="69" xfId="0" applyFont="1" applyBorder="1" applyAlignment="1">
      <alignment horizontal="center" vertical="top"/>
    </xf>
    <xf numFmtId="0" fontId="3" fillId="0" borderId="0" xfId="0" applyFont="1" applyBorder="1" applyAlignment="1">
      <alignment horizontal="left" vertical="top" wrapText="1"/>
    </xf>
    <xf numFmtId="0" fontId="3" fillId="0" borderId="68" xfId="0" applyFont="1" applyBorder="1" applyAlignment="1">
      <alignment horizontal="left" vertical="top"/>
    </xf>
    <xf numFmtId="0" fontId="3" fillId="0" borderId="23" xfId="0" applyFont="1" applyBorder="1" applyAlignment="1">
      <alignment horizontal="right" vertical="top"/>
    </xf>
    <xf numFmtId="0" fontId="3" fillId="0" borderId="81" xfId="0" applyFont="1" applyBorder="1" applyAlignment="1">
      <alignment vertical="top" wrapText="1"/>
    </xf>
    <xf numFmtId="0" fontId="3" fillId="0" borderId="73" xfId="0" applyFont="1" applyBorder="1" applyAlignment="1">
      <alignment vertical="top" wrapText="1"/>
    </xf>
    <xf numFmtId="0" fontId="3" fillId="0" borderId="54" xfId="0" applyFont="1" applyBorder="1" applyAlignment="1">
      <alignment horizontal="left" vertical="center" wrapText="1"/>
    </xf>
    <xf numFmtId="0" fontId="3" fillId="0" borderId="71" xfId="0" applyFont="1" applyBorder="1" applyAlignment="1">
      <alignment vertical="top"/>
    </xf>
    <xf numFmtId="0" fontId="3" fillId="0" borderId="67" xfId="0" applyFont="1" applyBorder="1" applyAlignment="1">
      <alignment horizontal="left" vertical="top" wrapText="1"/>
    </xf>
    <xf numFmtId="0" fontId="3" fillId="0" borderId="28" xfId="0" applyFont="1" applyBorder="1" applyAlignment="1">
      <alignment vertical="center"/>
    </xf>
    <xf numFmtId="0" fontId="3" fillId="0" borderId="79" xfId="0" applyFont="1" applyBorder="1" applyAlignment="1">
      <alignment vertical="top"/>
    </xf>
    <xf numFmtId="0" fontId="3" fillId="0" borderId="70" xfId="0" applyFont="1" applyBorder="1" applyAlignment="1">
      <alignment horizontal="left" vertical="top" wrapText="1"/>
    </xf>
    <xf numFmtId="0" fontId="2" fillId="0" borderId="11" xfId="0" applyFont="1" applyBorder="1" applyAlignment="1">
      <alignment horizontal="center" vertical="center" textRotation="90" wrapText="1"/>
    </xf>
    <xf numFmtId="0" fontId="0" fillId="0" borderId="42" xfId="0" applyBorder="1" applyAlignment="1">
      <alignment/>
    </xf>
    <xf numFmtId="0" fontId="3" fillId="0" borderId="74" xfId="0" applyFont="1" applyFill="1" applyBorder="1" applyAlignment="1">
      <alignment horizontal="left" vertical="top"/>
    </xf>
    <xf numFmtId="0" fontId="3" fillId="0" borderId="71" xfId="0" applyFont="1" applyFill="1" applyBorder="1" applyAlignment="1">
      <alignment vertical="top"/>
    </xf>
    <xf numFmtId="0" fontId="3" fillId="33" borderId="71" xfId="0" applyFont="1" applyFill="1" applyBorder="1" applyAlignment="1">
      <alignment vertical="top"/>
    </xf>
    <xf numFmtId="0" fontId="3" fillId="33" borderId="71" xfId="0" applyFont="1" applyFill="1" applyBorder="1" applyAlignment="1">
      <alignment horizontal="left" vertical="top"/>
    </xf>
    <xf numFmtId="0" fontId="3" fillId="0" borderId="86" xfId="0" applyFont="1" applyFill="1" applyBorder="1" applyAlignment="1">
      <alignment horizontal="left" vertical="top"/>
    </xf>
    <xf numFmtId="0" fontId="3" fillId="0" borderId="73" xfId="0" applyFont="1" applyFill="1" applyBorder="1" applyAlignment="1">
      <alignment vertical="top"/>
    </xf>
    <xf numFmtId="0" fontId="3" fillId="0" borderId="73" xfId="0" applyFont="1" applyBorder="1" applyAlignment="1">
      <alignment vertical="top"/>
    </xf>
    <xf numFmtId="0" fontId="3" fillId="33" borderId="73" xfId="0" applyFont="1" applyFill="1" applyBorder="1" applyAlignment="1">
      <alignment vertical="top"/>
    </xf>
    <xf numFmtId="0" fontId="3" fillId="33" borderId="73" xfId="0" applyFont="1" applyFill="1" applyBorder="1" applyAlignment="1">
      <alignment horizontal="left" vertical="top"/>
    </xf>
    <xf numFmtId="0" fontId="3" fillId="0" borderId="32" xfId="0" applyFont="1" applyFill="1" applyBorder="1" applyAlignment="1">
      <alignment horizontal="left" vertical="top"/>
    </xf>
    <xf numFmtId="0" fontId="5" fillId="33" borderId="81" xfId="0" applyFont="1" applyFill="1" applyBorder="1" applyAlignment="1">
      <alignment vertical="top"/>
    </xf>
    <xf numFmtId="0" fontId="5" fillId="33" borderId="13" xfId="0" applyFont="1" applyFill="1" applyBorder="1" applyAlignment="1">
      <alignment vertical="top"/>
    </xf>
    <xf numFmtId="0" fontId="5" fillId="0" borderId="23" xfId="0" applyFont="1" applyFill="1" applyBorder="1" applyAlignment="1">
      <alignment vertical="top"/>
    </xf>
    <xf numFmtId="0" fontId="3" fillId="0" borderId="0" xfId="0" applyFont="1" applyBorder="1" applyAlignment="1">
      <alignment horizontal="center" vertical="center" wrapText="1"/>
    </xf>
    <xf numFmtId="0" fontId="3" fillId="0" borderId="87" xfId="0" applyFont="1" applyBorder="1" applyAlignment="1">
      <alignment/>
    </xf>
    <xf numFmtId="0" fontId="3" fillId="0" borderId="30" xfId="0" applyFont="1" applyBorder="1" applyAlignment="1">
      <alignment/>
    </xf>
    <xf numFmtId="0" fontId="3" fillId="0" borderId="88" xfId="0" applyFont="1" applyBorder="1" applyAlignment="1">
      <alignment horizontal="left"/>
    </xf>
    <xf numFmtId="0" fontId="3" fillId="0" borderId="32" xfId="0" applyFont="1" applyBorder="1" applyAlignment="1">
      <alignment horizontal="left"/>
    </xf>
    <xf numFmtId="0" fontId="3" fillId="0" borderId="89" xfId="0" applyFont="1" applyBorder="1" applyAlignment="1">
      <alignment/>
    </xf>
    <xf numFmtId="0" fontId="3" fillId="0" borderId="50" xfId="0" applyFont="1" applyBorder="1" applyAlignment="1">
      <alignment/>
    </xf>
    <xf numFmtId="0" fontId="3" fillId="0" borderId="83" xfId="0" applyFont="1" applyBorder="1" applyAlignment="1">
      <alignment horizontal="left"/>
    </xf>
    <xf numFmtId="0" fontId="3" fillId="0" borderId="35" xfId="0" applyFont="1" applyBorder="1" applyAlignment="1">
      <alignment horizontal="left"/>
    </xf>
    <xf numFmtId="0" fontId="3" fillId="39" borderId="19" xfId="0" applyFont="1" applyFill="1" applyBorder="1" applyAlignment="1">
      <alignment horizontal="right" vertical="top"/>
    </xf>
    <xf numFmtId="0" fontId="2" fillId="0" borderId="0" xfId="0" applyFont="1" applyFill="1" applyAlignment="1">
      <alignment/>
    </xf>
    <xf numFmtId="164" fontId="2" fillId="0" borderId="40" xfId="0" applyNumberFormat="1" applyFont="1" applyFill="1" applyBorder="1" applyAlignment="1">
      <alignment horizontal="right" vertical="top"/>
    </xf>
    <xf numFmtId="164" fontId="2" fillId="0" borderId="22" xfId="0" applyNumberFormat="1" applyFont="1" applyBorder="1" applyAlignment="1">
      <alignment horizontal="right" vertical="center"/>
    </xf>
    <xf numFmtId="164" fontId="2" fillId="0" borderId="10" xfId="0" applyNumberFormat="1" applyFont="1" applyBorder="1" applyAlignment="1">
      <alignment horizontal="right" vertical="center"/>
    </xf>
    <xf numFmtId="2" fontId="2" fillId="0" borderId="16" xfId="0" applyNumberFormat="1" applyFont="1" applyBorder="1" applyAlignment="1">
      <alignment horizontal="center"/>
    </xf>
    <xf numFmtId="0" fontId="2" fillId="30" borderId="19" xfId="0" applyFont="1" applyFill="1" applyBorder="1" applyAlignment="1">
      <alignment horizontal="center" vertical="top"/>
    </xf>
    <xf numFmtId="0" fontId="3" fillId="0" borderId="60" xfId="0" applyNumberFormat="1" applyFont="1" applyFill="1" applyBorder="1" applyAlignment="1">
      <alignment horizontal="right" vertical="top"/>
    </xf>
    <xf numFmtId="0" fontId="4" fillId="0" borderId="42" xfId="0" applyFont="1" applyBorder="1" applyAlignment="1">
      <alignment/>
    </xf>
    <xf numFmtId="0" fontId="2" fillId="0" borderId="90" xfId="0" applyFont="1" applyBorder="1" applyAlignment="1">
      <alignment/>
    </xf>
    <xf numFmtId="0" fontId="2" fillId="0" borderId="64" xfId="0" applyFont="1" applyBorder="1" applyAlignment="1">
      <alignment/>
    </xf>
    <xf numFmtId="14" fontId="2" fillId="0" borderId="29" xfId="0" applyNumberFormat="1" applyFont="1" applyBorder="1" applyAlignment="1">
      <alignment/>
    </xf>
    <xf numFmtId="0" fontId="2" fillId="0" borderId="29" xfId="0" applyFont="1" applyBorder="1" applyAlignment="1">
      <alignment/>
    </xf>
    <xf numFmtId="0" fontId="3" fillId="0" borderId="71" xfId="58" applyFont="1" applyFill="1" applyBorder="1" applyAlignment="1">
      <alignment vertical="top"/>
      <protection/>
    </xf>
    <xf numFmtId="0" fontId="2" fillId="0" borderId="18" xfId="58" applyFont="1" applyFill="1" applyBorder="1" applyAlignment="1">
      <alignment textRotation="90" wrapText="1"/>
      <protection/>
    </xf>
    <xf numFmtId="0" fontId="2" fillId="0" borderId="25" xfId="58" applyFont="1" applyFill="1" applyBorder="1" applyAlignment="1">
      <alignment textRotation="90" wrapText="1"/>
      <protection/>
    </xf>
    <xf numFmtId="0" fontId="2" fillId="0" borderId="81" xfId="58" applyFont="1" applyFill="1" applyBorder="1" applyAlignment="1">
      <alignment textRotation="90" wrapText="1"/>
      <protection/>
    </xf>
    <xf numFmtId="0" fontId="2" fillId="0" borderId="0" xfId="0" applyFont="1" applyFill="1" applyBorder="1" applyAlignment="1">
      <alignment textRotation="90" wrapText="1"/>
    </xf>
    <xf numFmtId="0" fontId="2" fillId="0" borderId="42" xfId="0" applyFont="1" applyFill="1" applyBorder="1" applyAlignment="1">
      <alignment textRotation="90" wrapText="1"/>
    </xf>
    <xf numFmtId="0" fontId="2" fillId="0" borderId="71" xfId="58" applyFont="1" applyFill="1" applyBorder="1" applyAlignment="1">
      <alignment textRotation="90" wrapText="1"/>
      <protection/>
    </xf>
    <xf numFmtId="0" fontId="2" fillId="0" borderId="56" xfId="0" applyFont="1" applyFill="1" applyBorder="1" applyAlignment="1">
      <alignment textRotation="90" wrapText="1"/>
    </xf>
    <xf numFmtId="0" fontId="2" fillId="0" borderId="71" xfId="0" applyFont="1" applyFill="1" applyBorder="1" applyAlignment="1">
      <alignment textRotation="90" wrapText="1"/>
    </xf>
    <xf numFmtId="0" fontId="2" fillId="0" borderId="54" xfId="0" applyFont="1" applyFill="1" applyBorder="1" applyAlignment="1">
      <alignment textRotation="90" wrapText="1"/>
    </xf>
    <xf numFmtId="164" fontId="2" fillId="0" borderId="55" xfId="0" applyNumberFormat="1" applyFont="1" applyFill="1" applyBorder="1" applyAlignment="1">
      <alignment horizontal="right" vertical="top"/>
    </xf>
    <xf numFmtId="0" fontId="3" fillId="0" borderId="60" xfId="0" applyFont="1" applyFill="1" applyBorder="1" applyAlignment="1">
      <alignment horizontal="right" vertical="top"/>
    </xf>
    <xf numFmtId="164" fontId="3" fillId="0" borderId="28" xfId="0" applyNumberFormat="1" applyFont="1" applyBorder="1" applyAlignment="1">
      <alignment horizontal="right" vertical="top"/>
    </xf>
    <xf numFmtId="0" fontId="2" fillId="0" borderId="73" xfId="58" applyFont="1" applyFill="1" applyBorder="1" applyAlignment="1">
      <alignment textRotation="90" wrapText="1"/>
      <protection/>
    </xf>
    <xf numFmtId="0" fontId="3" fillId="0" borderId="29" xfId="58" applyFont="1" applyFill="1" applyBorder="1" applyAlignment="1">
      <alignment vertical="top"/>
      <protection/>
    </xf>
    <xf numFmtId="0" fontId="3" fillId="0" borderId="29" xfId="0" applyFont="1" applyFill="1" applyBorder="1" applyAlignment="1">
      <alignment vertical="top"/>
    </xf>
    <xf numFmtId="164" fontId="2" fillId="0" borderId="76" xfId="0" applyNumberFormat="1" applyFont="1" applyFill="1" applyBorder="1" applyAlignment="1">
      <alignment horizontal="right" vertical="top"/>
    </xf>
    <xf numFmtId="164" fontId="2" fillId="0" borderId="86" xfId="0" applyNumberFormat="1" applyFont="1" applyFill="1" applyBorder="1" applyAlignment="1">
      <alignment horizontal="right" vertical="top"/>
    </xf>
    <xf numFmtId="164" fontId="2" fillId="0" borderId="42" xfId="0" applyNumberFormat="1" applyFont="1" applyFill="1" applyBorder="1" applyAlignment="1">
      <alignment horizontal="right" vertical="top"/>
    </xf>
    <xf numFmtId="164" fontId="2" fillId="0" borderId="91" xfId="0" applyNumberFormat="1" applyFont="1" applyBorder="1" applyAlignment="1">
      <alignment horizontal="right" vertical="center"/>
    </xf>
    <xf numFmtId="0" fontId="2" fillId="0" borderId="75" xfId="58" applyFont="1" applyFill="1" applyBorder="1" applyAlignment="1">
      <alignment textRotation="90" wrapText="1"/>
      <protection/>
    </xf>
    <xf numFmtId="0" fontId="2" fillId="0" borderId="91" xfId="58" applyFont="1" applyFill="1" applyBorder="1" applyAlignment="1">
      <alignment textRotation="90" wrapText="1"/>
      <protection/>
    </xf>
    <xf numFmtId="0" fontId="2" fillId="0" borderId="70" xfId="58" applyFont="1" applyFill="1" applyBorder="1" applyAlignment="1">
      <alignment textRotation="90" wrapText="1"/>
      <protection/>
    </xf>
    <xf numFmtId="0" fontId="2" fillId="0" borderId="77" xfId="58" applyFont="1" applyFill="1" applyBorder="1" applyAlignment="1">
      <alignment textRotation="90" wrapText="1"/>
      <protection/>
    </xf>
    <xf numFmtId="164" fontId="2" fillId="0" borderId="74" xfId="0" applyNumberFormat="1" applyFont="1" applyBorder="1" applyAlignment="1">
      <alignment horizontal="right" vertical="center"/>
    </xf>
    <xf numFmtId="0" fontId="2" fillId="0" borderId="44" xfId="58" applyFont="1" applyFill="1" applyBorder="1" applyAlignment="1">
      <alignment textRotation="90" wrapText="1"/>
      <protection/>
    </xf>
    <xf numFmtId="0" fontId="2" fillId="0" borderId="36" xfId="58" applyFont="1" applyFill="1" applyBorder="1" applyAlignment="1">
      <alignment textRotation="90" wrapText="1"/>
      <protection/>
    </xf>
    <xf numFmtId="0" fontId="3" fillId="0" borderId="91" xfId="58" applyFont="1" applyFill="1" applyBorder="1" applyAlignment="1">
      <alignment vertical="top"/>
      <protection/>
    </xf>
    <xf numFmtId="164" fontId="2" fillId="0" borderId="29" xfId="0" applyNumberFormat="1" applyFont="1" applyBorder="1" applyAlignment="1">
      <alignment horizontal="right" vertical="center"/>
    </xf>
    <xf numFmtId="0" fontId="2" fillId="0" borderId="0" xfId="58" applyFont="1" applyFill="1" applyBorder="1" applyAlignment="1">
      <alignment textRotation="90" wrapText="1"/>
      <protection/>
    </xf>
    <xf numFmtId="0" fontId="2" fillId="0" borderId="42" xfId="58" applyFont="1" applyFill="1" applyBorder="1" applyAlignment="1">
      <alignment textRotation="90" wrapText="1"/>
      <protection/>
    </xf>
    <xf numFmtId="0" fontId="2" fillId="0" borderId="76" xfId="58" applyFont="1" applyFill="1" applyBorder="1" applyAlignment="1">
      <alignment textRotation="90" wrapText="1"/>
      <protection/>
    </xf>
    <xf numFmtId="0" fontId="2" fillId="0" borderId="29" xfId="58" applyFont="1" applyFill="1" applyBorder="1" applyAlignment="1">
      <alignment textRotation="90" wrapText="1"/>
      <protection/>
    </xf>
    <xf numFmtId="0" fontId="3" fillId="0" borderId="74" xfId="58" applyFont="1" applyFill="1" applyBorder="1" applyAlignment="1">
      <alignment vertical="top"/>
      <protection/>
    </xf>
    <xf numFmtId="0" fontId="2" fillId="0" borderId="69" xfId="58" applyFont="1" applyFill="1" applyBorder="1" applyAlignment="1">
      <alignment textRotation="90" wrapText="1"/>
      <protection/>
    </xf>
    <xf numFmtId="0" fontId="0" fillId="37" borderId="49" xfId="0" applyFill="1" applyBorder="1" applyAlignment="1">
      <alignment/>
    </xf>
    <xf numFmtId="0" fontId="4" fillId="0" borderId="51" xfId="0" applyFont="1" applyBorder="1" applyAlignment="1">
      <alignment horizontal="center" vertical="center" textRotation="90"/>
    </xf>
    <xf numFmtId="0" fontId="4" fillId="0" borderId="70" xfId="0" applyFont="1" applyBorder="1" applyAlignment="1">
      <alignment horizontal="center" vertical="center" textRotation="90"/>
    </xf>
    <xf numFmtId="0" fontId="4" fillId="0" borderId="77" xfId="0" applyFont="1" applyBorder="1" applyAlignment="1">
      <alignment horizontal="center" vertical="center" textRotation="90"/>
    </xf>
    <xf numFmtId="0" fontId="2" fillId="0" borderId="51" xfId="0" applyFont="1" applyBorder="1" applyAlignment="1">
      <alignment horizontal="center" vertical="center" textRotation="90"/>
    </xf>
    <xf numFmtId="0" fontId="2" fillId="0" borderId="70" xfId="0" applyFont="1" applyBorder="1" applyAlignment="1">
      <alignment horizontal="center" vertical="center" textRotation="90"/>
    </xf>
    <xf numFmtId="0" fontId="2" fillId="0" borderId="77" xfId="0" applyFont="1" applyBorder="1" applyAlignment="1">
      <alignment horizontal="center" vertical="center" textRotation="90"/>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58" xfId="0" applyNumberFormat="1" applyFont="1" applyBorder="1" applyAlignment="1">
      <alignment horizontal="left" vertical="top" wrapText="1"/>
    </xf>
    <xf numFmtId="0" fontId="3" fillId="0" borderId="55" xfId="0" applyNumberFormat="1" applyFont="1" applyBorder="1" applyAlignment="1">
      <alignment horizontal="left" vertical="top" wrapText="1"/>
    </xf>
    <xf numFmtId="0" fontId="3" fillId="0" borderId="12"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center" vertical="center"/>
    </xf>
    <xf numFmtId="0" fontId="3" fillId="0" borderId="54" xfId="0" applyFont="1" applyBorder="1" applyAlignment="1">
      <alignment horizontal="left" vertical="top" wrapText="1"/>
    </xf>
    <xf numFmtId="0" fontId="3" fillId="0" borderId="57" xfId="0" applyFont="1" applyBorder="1" applyAlignment="1">
      <alignment horizontal="left" vertical="top" wrapText="1"/>
    </xf>
    <xf numFmtId="0" fontId="2" fillId="0" borderId="10" xfId="0" applyFont="1" applyBorder="1" applyAlignment="1">
      <alignment horizontal="center" vertical="center" textRotation="90"/>
    </xf>
    <xf numFmtId="0" fontId="0" fillId="0" borderId="18" xfId="0" applyBorder="1" applyAlignment="1">
      <alignment horizontal="center" vertical="center"/>
    </xf>
    <xf numFmtId="0" fontId="0" fillId="0" borderId="82" xfId="0" applyBorder="1" applyAlignment="1">
      <alignment horizontal="center" vertical="center"/>
    </xf>
    <xf numFmtId="0" fontId="3" fillId="0" borderId="82" xfId="0" applyFont="1" applyBorder="1" applyAlignment="1">
      <alignment horizontal="center" vertical="center"/>
    </xf>
    <xf numFmtId="0" fontId="0" fillId="0" borderId="27" xfId="0" applyBorder="1" applyAlignment="1">
      <alignment horizontal="center" vertical="center"/>
    </xf>
    <xf numFmtId="0" fontId="3" fillId="0" borderId="58" xfId="0" applyFont="1" applyBorder="1" applyAlignment="1">
      <alignment horizontal="left" vertical="top" wrapText="1"/>
    </xf>
    <xf numFmtId="0" fontId="0" fillId="0" borderId="54" xfId="0" applyBorder="1" applyAlignment="1">
      <alignment horizontal="left" vertical="top" wrapText="1"/>
    </xf>
    <xf numFmtId="0" fontId="3" fillId="0" borderId="59" xfId="0" applyFont="1" applyBorder="1" applyAlignment="1">
      <alignment horizontal="left" vertical="center"/>
    </xf>
    <xf numFmtId="0" fontId="0" fillId="0" borderId="67" xfId="0" applyBorder="1" applyAlignment="1">
      <alignment horizontal="left" vertical="center"/>
    </xf>
    <xf numFmtId="0" fontId="3" fillId="0" borderId="19" xfId="0" applyFont="1" applyBorder="1" applyAlignment="1">
      <alignment horizontal="left" vertical="top" wrapText="1"/>
    </xf>
    <xf numFmtId="0" fontId="0" fillId="0" borderId="19" xfId="0" applyBorder="1" applyAlignment="1">
      <alignment/>
    </xf>
    <xf numFmtId="0" fontId="3" fillId="0" borderId="23" xfId="0" applyFont="1" applyBorder="1" applyAlignment="1">
      <alignment vertical="top" wrapText="1"/>
    </xf>
    <xf numFmtId="0" fontId="3" fillId="0" borderId="13" xfId="0" applyFont="1" applyBorder="1" applyAlignment="1">
      <alignment vertical="top" wrapText="1"/>
    </xf>
    <xf numFmtId="0" fontId="3" fillId="0" borderId="60" xfId="0" applyFont="1" applyBorder="1" applyAlignment="1">
      <alignment horizontal="right" vertical="top"/>
    </xf>
    <xf numFmtId="0" fontId="3" fillId="0" borderId="40" xfId="0" applyFont="1" applyBorder="1" applyAlignment="1">
      <alignment horizontal="right" vertical="top"/>
    </xf>
    <xf numFmtId="0" fontId="3" fillId="0" borderId="14" xfId="0" applyFont="1" applyBorder="1" applyAlignment="1">
      <alignment horizontal="right" vertical="top"/>
    </xf>
    <xf numFmtId="0" fontId="3" fillId="0" borderId="11" xfId="0" applyFont="1" applyBorder="1" applyAlignment="1">
      <alignment horizontal="right" vertical="top"/>
    </xf>
    <xf numFmtId="0" fontId="3" fillId="0" borderId="59" xfId="0" applyFont="1" applyBorder="1" applyAlignment="1">
      <alignment horizontal="right" vertical="top"/>
    </xf>
    <xf numFmtId="0" fontId="3" fillId="0" borderId="59" xfId="0" applyFont="1" applyBorder="1" applyAlignment="1">
      <alignment horizontal="center" vertical="top"/>
    </xf>
    <xf numFmtId="0" fontId="3" fillId="0" borderId="92" xfId="0" applyFont="1" applyBorder="1" applyAlignment="1">
      <alignment horizontal="center" vertical="top"/>
    </xf>
    <xf numFmtId="0" fontId="3" fillId="0" borderId="93" xfId="0" applyFont="1" applyBorder="1" applyAlignment="1">
      <alignment vertical="top" wrapText="1"/>
    </xf>
    <xf numFmtId="0" fontId="0" fillId="0" borderId="68" xfId="0" applyBorder="1" applyAlignment="1">
      <alignment/>
    </xf>
    <xf numFmtId="0" fontId="3" fillId="0" borderId="50" xfId="0" applyFont="1" applyBorder="1" applyAlignment="1">
      <alignment horizontal="left" vertical="top"/>
    </xf>
    <xf numFmtId="0" fontId="0" fillId="0" borderId="32" xfId="0" applyBorder="1" applyAlignment="1">
      <alignment horizontal="left" vertical="top"/>
    </xf>
    <xf numFmtId="0" fontId="3" fillId="0" borderId="26" xfId="0" applyFont="1" applyBorder="1" applyAlignment="1">
      <alignment horizontal="right" vertical="top"/>
    </xf>
    <xf numFmtId="0" fontId="3" fillId="0" borderId="39" xfId="0" applyFont="1" applyBorder="1" applyAlignment="1">
      <alignment horizontal="right" vertical="top"/>
    </xf>
    <xf numFmtId="0" fontId="3" fillId="0" borderId="90" xfId="0" applyFont="1" applyBorder="1" applyAlignment="1">
      <alignment horizontal="left" vertical="top"/>
    </xf>
    <xf numFmtId="0" fontId="0" fillId="0" borderId="33" xfId="0" applyBorder="1" applyAlignment="1">
      <alignment horizontal="left" vertical="top"/>
    </xf>
    <xf numFmtId="0" fontId="2" fillId="0" borderId="41" xfId="0" applyFont="1" applyBorder="1" applyAlignment="1">
      <alignment horizontal="center" textRotation="90" wrapText="1"/>
    </xf>
    <xf numFmtId="0" fontId="2" fillId="0" borderId="44" xfId="0" applyFont="1" applyBorder="1" applyAlignment="1">
      <alignment horizontal="center" textRotation="90" wrapText="1"/>
    </xf>
    <xf numFmtId="0" fontId="2" fillId="0" borderId="36" xfId="0" applyFont="1" applyBorder="1" applyAlignment="1">
      <alignment horizontal="center" textRotation="90" wrapText="1"/>
    </xf>
    <xf numFmtId="0" fontId="3" fillId="0" borderId="61" xfId="0" applyFont="1" applyBorder="1" applyAlignment="1">
      <alignment horizontal="center" vertical="center"/>
    </xf>
    <xf numFmtId="0" fontId="3" fillId="0" borderId="20" xfId="0" applyFont="1" applyBorder="1" applyAlignment="1">
      <alignment horizontal="right" vertical="top"/>
    </xf>
    <xf numFmtId="0" fontId="3" fillId="0" borderId="50" xfId="0" applyFont="1" applyBorder="1" applyAlignment="1">
      <alignment vertical="top"/>
    </xf>
    <xf numFmtId="0" fontId="0" fillId="0" borderId="32" xfId="0" applyBorder="1" applyAlignment="1">
      <alignment/>
    </xf>
    <xf numFmtId="0" fontId="3" fillId="0" borderId="89" xfId="0" applyFont="1" applyBorder="1" applyAlignment="1">
      <alignment vertical="top" wrapText="1"/>
    </xf>
    <xf numFmtId="0" fontId="0" fillId="0" borderId="88" xfId="0" applyBorder="1" applyAlignment="1">
      <alignment/>
    </xf>
    <xf numFmtId="0" fontId="3" fillId="0" borderId="51" xfId="0" applyFont="1" applyBorder="1" applyAlignment="1">
      <alignment horizontal="left" vertical="top" wrapText="1"/>
    </xf>
    <xf numFmtId="0" fontId="0" fillId="0" borderId="74" xfId="0" applyBorder="1" applyAlignment="1">
      <alignment horizontal="left" vertical="top" wrapText="1"/>
    </xf>
    <xf numFmtId="0" fontId="2" fillId="0" borderId="61"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36" xfId="0" applyFont="1" applyBorder="1" applyAlignment="1">
      <alignment horizontal="center" vertical="center"/>
    </xf>
    <xf numFmtId="0" fontId="3" fillId="0" borderId="28" xfId="0" applyFont="1" applyBorder="1" applyAlignment="1">
      <alignment horizontal="left" vertical="top" wrapText="1"/>
    </xf>
    <xf numFmtId="0" fontId="3" fillId="0" borderId="94" xfId="0" applyFont="1" applyBorder="1" applyAlignment="1">
      <alignment horizontal="center" vertical="center"/>
    </xf>
    <xf numFmtId="0" fontId="3" fillId="0" borderId="83" xfId="0" applyFont="1" applyBorder="1" applyAlignment="1">
      <alignment horizontal="center" vertical="center"/>
    </xf>
    <xf numFmtId="0" fontId="3" fillId="0" borderId="71" xfId="0" applyFont="1" applyBorder="1" applyAlignment="1">
      <alignment horizontal="left" vertical="top" wrapText="1"/>
    </xf>
    <xf numFmtId="0" fontId="3" fillId="0" borderId="81" xfId="0" applyFont="1" applyBorder="1" applyAlignment="1">
      <alignment horizontal="left" vertical="top" wrapText="1"/>
    </xf>
    <xf numFmtId="0" fontId="3" fillId="0" borderId="13" xfId="0" applyFont="1" applyBorder="1" applyAlignment="1">
      <alignment horizontal="left" vertical="top" wrapText="1"/>
    </xf>
    <xf numFmtId="0" fontId="3" fillId="0" borderId="54" xfId="0" applyFont="1" applyBorder="1" applyAlignment="1">
      <alignment horizontal="left" vertical="top"/>
    </xf>
    <xf numFmtId="0" fontId="3" fillId="0" borderId="93" xfId="0" applyFont="1" applyBorder="1" applyAlignment="1">
      <alignment horizontal="left" vertical="top" wrapText="1"/>
    </xf>
    <xf numFmtId="0" fontId="3" fillId="0" borderId="68" xfId="0" applyFont="1" applyBorder="1" applyAlignment="1">
      <alignment horizontal="left" vertical="top" wrapText="1"/>
    </xf>
    <xf numFmtId="0" fontId="3" fillId="0" borderId="70" xfId="0" applyFont="1" applyBorder="1" applyAlignment="1">
      <alignment vertical="top" wrapText="1"/>
    </xf>
    <xf numFmtId="0" fontId="0" fillId="0" borderId="69" xfId="0" applyBorder="1" applyAlignment="1">
      <alignment/>
    </xf>
    <xf numFmtId="0" fontId="3" fillId="0" borderId="77" xfId="0" applyFont="1" applyBorder="1" applyAlignment="1">
      <alignment vertical="top" wrapText="1"/>
    </xf>
    <xf numFmtId="0" fontId="0" fillId="0" borderId="86" xfId="0" applyBorder="1" applyAlignment="1">
      <alignment/>
    </xf>
    <xf numFmtId="0" fontId="3" fillId="0" borderId="23" xfId="0" applyFont="1" applyBorder="1" applyAlignment="1">
      <alignment horizontal="left" vertical="top" wrapText="1"/>
    </xf>
    <xf numFmtId="0" fontId="3" fillId="0" borderId="52" xfId="0" applyFont="1" applyBorder="1" applyAlignment="1">
      <alignment horizontal="left" vertical="top" wrapText="1"/>
    </xf>
    <xf numFmtId="0" fontId="0" fillId="0" borderId="45" xfId="0" applyBorder="1" applyAlignment="1">
      <alignment horizontal="left" vertical="top" wrapText="1"/>
    </xf>
    <xf numFmtId="0" fontId="3" fillId="0" borderId="51" xfId="0" applyFont="1" applyBorder="1" applyAlignment="1">
      <alignment vertical="top" wrapText="1"/>
    </xf>
    <xf numFmtId="0" fontId="0" fillId="0" borderId="74" xfId="0" applyBorder="1" applyAlignment="1">
      <alignment/>
    </xf>
    <xf numFmtId="0" fontId="3" fillId="0" borderId="52"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50" xfId="0" applyFont="1" applyBorder="1" applyAlignment="1">
      <alignment horizontal="left" vertical="center"/>
    </xf>
    <xf numFmtId="0" fontId="3" fillId="0" borderId="32" xfId="0" applyFont="1" applyBorder="1" applyAlignment="1">
      <alignment horizontal="left" vertical="center"/>
    </xf>
    <xf numFmtId="0" fontId="3" fillId="0" borderId="19" xfId="0" applyFont="1" applyBorder="1" applyAlignment="1">
      <alignment horizontal="left" vertical="top"/>
    </xf>
    <xf numFmtId="0" fontId="3" fillId="0" borderId="16" xfId="0" applyFont="1" applyBorder="1" applyAlignment="1">
      <alignment horizontal="left" vertical="top"/>
    </xf>
    <xf numFmtId="0" fontId="3" fillId="0" borderId="13" xfId="0" applyFont="1" applyBorder="1" applyAlignment="1">
      <alignment horizontal="left" vertical="top"/>
    </xf>
    <xf numFmtId="0" fontId="3" fillId="33" borderId="23" xfId="0" applyFont="1" applyFill="1" applyBorder="1" applyAlignment="1">
      <alignment horizontal="center" vertical="top"/>
    </xf>
    <xf numFmtId="0" fontId="3" fillId="33" borderId="81" xfId="0" applyFont="1" applyFill="1" applyBorder="1" applyAlignment="1">
      <alignment horizontal="center" vertical="top"/>
    </xf>
    <xf numFmtId="0" fontId="3" fillId="33" borderId="13" xfId="0" applyFont="1" applyFill="1" applyBorder="1" applyAlignment="1">
      <alignment horizontal="center" vertical="top"/>
    </xf>
    <xf numFmtId="0" fontId="7" fillId="0" borderId="0" xfId="0" applyFont="1" applyBorder="1" applyAlignment="1">
      <alignment horizontal="center" vertical="center" wrapText="1"/>
    </xf>
    <xf numFmtId="0" fontId="2" fillId="0" borderId="61" xfId="0" applyFont="1" applyBorder="1" applyAlignment="1">
      <alignment horizontal="center" textRotation="90"/>
    </xf>
    <xf numFmtId="0" fontId="2" fillId="0" borderId="18" xfId="0" applyFont="1" applyBorder="1" applyAlignment="1">
      <alignment horizontal="center" textRotation="90"/>
    </xf>
    <xf numFmtId="0" fontId="2" fillId="0" borderId="25" xfId="0" applyFont="1" applyBorder="1" applyAlignment="1">
      <alignment horizontal="center" textRotation="90"/>
    </xf>
    <xf numFmtId="0" fontId="3" fillId="33" borderId="23" xfId="0" applyFont="1" applyFill="1" applyBorder="1" applyAlignment="1">
      <alignment horizontal="right" vertical="top"/>
    </xf>
    <xf numFmtId="0" fontId="3" fillId="41" borderId="81" xfId="0" applyFont="1" applyFill="1" applyBorder="1" applyAlignment="1">
      <alignment horizontal="right" vertical="top"/>
    </xf>
    <xf numFmtId="0" fontId="3" fillId="33" borderId="73" xfId="0" applyFont="1" applyFill="1" applyBorder="1" applyAlignment="1">
      <alignment horizontal="right" vertical="top"/>
    </xf>
    <xf numFmtId="0" fontId="3" fillId="33" borderId="73" xfId="0" applyFont="1" applyFill="1" applyBorder="1" applyAlignment="1">
      <alignment horizontal="center" vertical="top"/>
    </xf>
    <xf numFmtId="0" fontId="2" fillId="0" borderId="6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1" xfId="0" applyFont="1" applyBorder="1" applyAlignment="1">
      <alignment horizontal="center" textRotation="90"/>
    </xf>
    <xf numFmtId="0" fontId="2" fillId="0" borderId="70" xfId="0" applyFont="1" applyBorder="1" applyAlignment="1">
      <alignment horizontal="center" textRotation="90"/>
    </xf>
    <xf numFmtId="0" fontId="2" fillId="0" borderId="77" xfId="0" applyFont="1" applyBorder="1" applyAlignment="1">
      <alignment horizontal="center" textRotation="90"/>
    </xf>
    <xf numFmtId="0" fontId="2" fillId="0" borderId="29" xfId="0" applyFont="1" applyBorder="1" applyAlignment="1">
      <alignment horizontal="center" textRotation="90"/>
    </xf>
    <xf numFmtId="0" fontId="2" fillId="0" borderId="0" xfId="0" applyFont="1" applyBorder="1" applyAlignment="1">
      <alignment horizontal="center" textRotation="90"/>
    </xf>
    <xf numFmtId="0" fontId="2" fillId="0" borderId="42" xfId="0" applyFont="1" applyBorder="1" applyAlignment="1">
      <alignment horizontal="center" textRotation="90"/>
    </xf>
    <xf numFmtId="0" fontId="3" fillId="33" borderId="19" xfId="0" applyFont="1" applyFill="1" applyBorder="1" applyAlignment="1">
      <alignment horizontal="center" vertical="top"/>
    </xf>
    <xf numFmtId="0" fontId="2" fillId="0" borderId="44" xfId="0" applyFont="1" applyBorder="1" applyAlignment="1">
      <alignment horizontal="center" vertical="center" textRotation="90"/>
    </xf>
    <xf numFmtId="0" fontId="2" fillId="0" borderId="36" xfId="0" applyFont="1" applyBorder="1" applyAlignment="1">
      <alignment horizontal="center" vertical="center" textRotation="90"/>
    </xf>
    <xf numFmtId="0" fontId="3" fillId="0" borderId="51" xfId="0" applyFont="1" applyBorder="1" applyAlignment="1">
      <alignment horizontal="right" vertical="top"/>
    </xf>
    <xf numFmtId="0" fontId="3" fillId="0" borderId="29" xfId="0" applyFont="1" applyBorder="1" applyAlignment="1">
      <alignment horizontal="right" vertical="top"/>
    </xf>
    <xf numFmtId="0" fontId="2" fillId="0" borderId="10" xfId="0" applyFont="1" applyBorder="1" applyAlignment="1">
      <alignment horizontal="center" vertical="center" textRotation="90" wrapText="1"/>
    </xf>
    <xf numFmtId="0" fontId="2" fillId="0" borderId="61" xfId="0" applyFont="1" applyBorder="1" applyAlignment="1">
      <alignment horizontal="center" vertical="center" textRotation="90"/>
    </xf>
    <xf numFmtId="0" fontId="2" fillId="0" borderId="18" xfId="0" applyFont="1" applyBorder="1" applyAlignment="1">
      <alignment horizontal="center" vertical="center" textRotation="90"/>
    </xf>
    <xf numFmtId="0" fontId="2" fillId="0" borderId="25" xfId="0" applyFont="1" applyBorder="1" applyAlignment="1">
      <alignment horizontal="center" vertical="center" textRotation="90"/>
    </xf>
    <xf numFmtId="0" fontId="3" fillId="0" borderId="56" xfId="0" applyFont="1" applyBorder="1" applyAlignment="1">
      <alignment horizontal="left" vertical="top" wrapText="1"/>
    </xf>
    <xf numFmtId="0" fontId="3" fillId="0" borderId="58" xfId="0" applyFont="1" applyBorder="1" applyAlignment="1">
      <alignment horizontal="left" vertical="top"/>
    </xf>
    <xf numFmtId="0" fontId="3" fillId="0" borderId="55" xfId="0" applyFont="1" applyBorder="1" applyAlignment="1">
      <alignment horizontal="left" vertical="top"/>
    </xf>
    <xf numFmtId="0" fontId="3" fillId="0" borderId="85" xfId="0" applyFont="1" applyBorder="1" applyAlignment="1">
      <alignment horizontal="left" vertical="center"/>
    </xf>
    <xf numFmtId="0" fontId="3" fillId="0" borderId="34" xfId="0" applyFont="1" applyBorder="1" applyAlignment="1">
      <alignment horizontal="left" vertical="center"/>
    </xf>
    <xf numFmtId="0" fontId="3" fillId="0" borderId="31" xfId="0" applyFont="1" applyBorder="1" applyAlignment="1">
      <alignment horizontal="right" vertical="top"/>
    </xf>
    <xf numFmtId="0" fontId="3" fillId="0" borderId="89" xfId="0" applyFont="1" applyFill="1" applyBorder="1" applyAlignment="1">
      <alignment horizontal="left" vertical="top"/>
    </xf>
    <xf numFmtId="0" fontId="3" fillId="0" borderId="17" xfId="0" applyFont="1" applyBorder="1" applyAlignment="1">
      <alignment horizontal="right" vertical="top"/>
    </xf>
    <xf numFmtId="0" fontId="6" fillId="0" borderId="0" xfId="0" applyFont="1" applyFill="1" applyAlignment="1">
      <alignment horizontal="right" vertical="center"/>
    </xf>
    <xf numFmtId="0" fontId="6" fillId="0" borderId="0" xfId="0" applyFont="1" applyAlignment="1">
      <alignment horizontal="right" vertical="center"/>
    </xf>
    <xf numFmtId="0" fontId="3" fillId="0" borderId="85" xfId="0" applyFont="1" applyBorder="1" applyAlignment="1">
      <alignment vertical="top" wrapText="1"/>
    </xf>
    <xf numFmtId="0" fontId="0" fillId="0" borderId="34" xfId="0" applyBorder="1" applyAlignment="1">
      <alignment/>
    </xf>
    <xf numFmtId="0" fontId="3" fillId="0" borderId="50" xfId="0" applyFont="1" applyBorder="1" applyAlignment="1">
      <alignment vertical="top" wrapText="1"/>
    </xf>
    <xf numFmtId="0" fontId="3" fillId="0" borderId="90" xfId="0" applyFont="1" applyBorder="1" applyAlignment="1">
      <alignment vertical="top" wrapText="1"/>
    </xf>
    <xf numFmtId="0" fontId="0" fillId="0" borderId="33" xfId="0" applyBorder="1" applyAlignment="1">
      <alignment/>
    </xf>
    <xf numFmtId="0" fontId="0" fillId="0" borderId="55" xfId="0" applyBorder="1" applyAlignment="1">
      <alignment horizontal="left" vertical="top" wrapText="1"/>
    </xf>
    <xf numFmtId="0" fontId="3" fillId="0" borderId="73" xfId="0" applyFont="1" applyBorder="1" applyAlignment="1">
      <alignment horizontal="left" vertical="top" wrapText="1"/>
    </xf>
    <xf numFmtId="0" fontId="3" fillId="0" borderId="45" xfId="0" applyFont="1" applyBorder="1" applyAlignment="1">
      <alignment vertical="top" wrapText="1"/>
    </xf>
    <xf numFmtId="0" fontId="3" fillId="0" borderId="29" xfId="0" applyFont="1" applyBorder="1" applyAlignment="1">
      <alignment horizontal="left" vertical="top" wrapText="1"/>
    </xf>
    <xf numFmtId="0" fontId="3" fillId="0" borderId="11" xfId="0" applyFont="1" applyBorder="1" applyAlignment="1">
      <alignment vertical="top" wrapText="1"/>
    </xf>
    <xf numFmtId="0" fontId="0" fillId="0" borderId="92" xfId="0" applyBorder="1" applyAlignment="1">
      <alignment/>
    </xf>
    <xf numFmtId="0" fontId="2" fillId="0" borderId="0" xfId="0" applyFont="1" applyAlignment="1">
      <alignment horizontal="center" vertical="center"/>
    </xf>
    <xf numFmtId="0" fontId="3" fillId="0" borderId="53" xfId="0" applyFont="1" applyBorder="1" applyAlignment="1">
      <alignment vertical="top" wrapText="1"/>
    </xf>
    <xf numFmtId="0" fontId="0" fillId="0" borderId="16" xfId="0" applyBorder="1" applyAlignment="1">
      <alignment/>
    </xf>
    <xf numFmtId="0" fontId="3" fillId="0" borderId="50" xfId="0" applyFont="1" applyBorder="1" applyAlignment="1" quotePrefix="1">
      <alignment vertical="top" wrapText="1"/>
    </xf>
    <xf numFmtId="0" fontId="6" fillId="0" borderId="0" xfId="0" applyFont="1" applyBorder="1" applyAlignment="1">
      <alignment horizontal="right" vertical="center" wrapText="1"/>
    </xf>
    <xf numFmtId="0" fontId="3" fillId="0" borderId="29" xfId="0" applyFont="1" applyBorder="1" applyAlignment="1">
      <alignment horizontal="center" vertical="top"/>
    </xf>
    <xf numFmtId="0" fontId="3" fillId="0" borderId="74" xfId="0" applyFont="1" applyBorder="1" applyAlignment="1">
      <alignment horizontal="center" vertical="top"/>
    </xf>
    <xf numFmtId="0" fontId="0" fillId="0" borderId="81" xfId="0" applyBorder="1" applyAlignment="1">
      <alignment horizontal="left" vertical="top" wrapText="1"/>
    </xf>
    <xf numFmtId="0" fontId="0" fillId="0" borderId="13" xfId="0" applyBorder="1" applyAlignment="1">
      <alignment horizontal="left" vertical="top" wrapText="1"/>
    </xf>
    <xf numFmtId="0" fontId="2" fillId="0" borderId="41" xfId="0" applyFont="1" applyBorder="1" applyAlignment="1">
      <alignment horizontal="center" vertical="center" textRotation="90"/>
    </xf>
    <xf numFmtId="0" fontId="3" fillId="0" borderId="81" xfId="0" applyFont="1" applyBorder="1" applyAlignment="1">
      <alignment horizontal="left" vertical="top"/>
    </xf>
    <xf numFmtId="0" fontId="3" fillId="0" borderId="81" xfId="58" applyFont="1" applyFill="1" applyBorder="1" applyAlignment="1">
      <alignment horizontal="right" vertical="top"/>
      <protection/>
    </xf>
    <xf numFmtId="0" fontId="3" fillId="0" borderId="13" xfId="58" applyFont="1" applyFill="1" applyBorder="1" applyAlignment="1">
      <alignment horizontal="right" vertical="top"/>
      <protection/>
    </xf>
    <xf numFmtId="0" fontId="3" fillId="0" borderId="23" xfId="58" applyFont="1" applyFill="1" applyBorder="1" applyAlignment="1">
      <alignment horizontal="right" vertical="top"/>
      <protection/>
    </xf>
    <xf numFmtId="0" fontId="3" fillId="0" borderId="73" xfId="58" applyFont="1" applyFill="1" applyBorder="1" applyAlignment="1">
      <alignment horizontal="right" vertical="top"/>
      <protection/>
    </xf>
    <xf numFmtId="164" fontId="2" fillId="0" borderId="71" xfId="0" applyNumberFormat="1" applyFont="1" applyBorder="1" applyAlignment="1">
      <alignment horizontal="right" vertical="center"/>
    </xf>
    <xf numFmtId="164" fontId="2" fillId="0" borderId="81" xfId="0" applyNumberFormat="1" applyFont="1" applyBorder="1" applyAlignment="1">
      <alignment horizontal="right" vertical="center"/>
    </xf>
    <xf numFmtId="164" fontId="2" fillId="0" borderId="73" xfId="0" applyNumberFormat="1" applyFont="1" applyBorder="1" applyAlignment="1">
      <alignment horizontal="right" vertical="center"/>
    </xf>
    <xf numFmtId="0" fontId="3" fillId="0" borderId="19" xfId="58" applyFont="1" applyFill="1" applyBorder="1" applyAlignment="1">
      <alignment horizontal="right" vertical="top"/>
      <protection/>
    </xf>
    <xf numFmtId="0" fontId="3" fillId="0" borderId="16" xfId="58" applyFont="1" applyFill="1" applyBorder="1" applyAlignment="1">
      <alignment horizontal="right" vertical="top"/>
      <protection/>
    </xf>
    <xf numFmtId="0" fontId="3" fillId="0" borderId="28" xfId="58" applyFont="1" applyFill="1" applyBorder="1" applyAlignment="1">
      <alignment horizontal="right" vertical="top"/>
      <protection/>
    </xf>
    <xf numFmtId="0" fontId="2" fillId="0" borderId="29" xfId="58" applyFont="1" applyFill="1" applyBorder="1" applyAlignment="1">
      <alignment horizontal="center" textRotation="90" wrapText="1"/>
      <protection/>
    </xf>
    <xf numFmtId="0" fontId="2" fillId="0" borderId="0" xfId="58" applyFont="1" applyFill="1" applyBorder="1" applyAlignment="1">
      <alignment horizontal="center" textRotation="90" wrapText="1"/>
      <protection/>
    </xf>
    <xf numFmtId="0" fontId="2" fillId="0" borderId="42" xfId="58" applyFont="1" applyFill="1" applyBorder="1" applyAlignment="1">
      <alignment horizontal="center" textRotation="90" wrapText="1"/>
      <protection/>
    </xf>
    <xf numFmtId="0" fontId="3" fillId="0" borderId="19" xfId="0" applyFont="1" applyFill="1" applyBorder="1" applyAlignment="1">
      <alignment horizontal="right" vertical="top"/>
    </xf>
    <xf numFmtId="0" fontId="3" fillId="0" borderId="16" xfId="0" applyFont="1" applyFill="1" applyBorder="1" applyAlignment="1">
      <alignment horizontal="right" vertical="top"/>
    </xf>
    <xf numFmtId="0" fontId="3" fillId="0" borderId="28" xfId="0" applyFont="1" applyFill="1" applyBorder="1" applyAlignment="1">
      <alignment horizontal="right" vertical="top"/>
    </xf>
    <xf numFmtId="0" fontId="2" fillId="0" borderId="29" xfId="0" applyFont="1" applyFill="1" applyBorder="1" applyAlignment="1">
      <alignment horizontal="center" textRotation="90" wrapText="1"/>
    </xf>
    <xf numFmtId="0" fontId="2" fillId="0" borderId="0" xfId="0" applyFont="1" applyFill="1" applyBorder="1" applyAlignment="1">
      <alignment horizontal="center" textRotation="90" wrapText="1"/>
    </xf>
    <xf numFmtId="0" fontId="2" fillId="0" borderId="42" xfId="0" applyFont="1" applyFill="1" applyBorder="1" applyAlignment="1">
      <alignment horizontal="center" textRotation="90" wrapText="1"/>
    </xf>
    <xf numFmtId="0" fontId="3" fillId="0" borderId="23" xfId="0" applyFont="1" applyFill="1" applyBorder="1" applyAlignment="1">
      <alignment horizontal="right" vertical="top"/>
    </xf>
    <xf numFmtId="0" fontId="3" fillId="0" borderId="81" xfId="0" applyFont="1" applyFill="1" applyBorder="1" applyAlignment="1">
      <alignment horizontal="right" vertical="top"/>
    </xf>
    <xf numFmtId="0" fontId="3" fillId="0" borderId="13" xfId="0" applyFont="1" applyFill="1" applyBorder="1" applyAlignment="1">
      <alignment horizontal="right" vertical="top"/>
    </xf>
    <xf numFmtId="0" fontId="3" fillId="0" borderId="71" xfId="0" applyFont="1" applyFill="1" applyBorder="1" applyAlignment="1">
      <alignment horizontal="right" vertical="top"/>
    </xf>
    <xf numFmtId="0" fontId="3" fillId="0" borderId="73" xfId="0" applyFont="1" applyFill="1" applyBorder="1" applyAlignment="1">
      <alignment horizontal="right" vertical="top"/>
    </xf>
    <xf numFmtId="0" fontId="3" fillId="40" borderId="26" xfId="0" applyFont="1" applyFill="1" applyBorder="1" applyAlignment="1">
      <alignment horizontal="right" vertical="top"/>
    </xf>
    <xf numFmtId="0" fontId="3" fillId="40" borderId="39" xfId="0" applyFont="1" applyFill="1" applyBorder="1" applyAlignment="1">
      <alignment horizontal="right" vertical="top"/>
    </xf>
    <xf numFmtId="0" fontId="2" fillId="0" borderId="0" xfId="0" applyFont="1" applyFill="1" applyAlignment="1">
      <alignment horizontal="right" vertical="center"/>
    </xf>
    <xf numFmtId="0" fontId="2" fillId="0" borderId="44" xfId="0" applyFont="1" applyFill="1" applyBorder="1" applyAlignment="1">
      <alignment horizontal="right" vertical="center"/>
    </xf>
    <xf numFmtId="17" fontId="2" fillId="0" borderId="0" xfId="0" applyNumberFormat="1" applyFont="1" applyAlignment="1">
      <alignment/>
    </xf>
    <xf numFmtId="0" fontId="2" fillId="0" borderId="44" xfId="0" applyFont="1" applyBorder="1" applyAlignment="1">
      <alignment/>
    </xf>
    <xf numFmtId="17" fontId="2" fillId="0" borderId="0" xfId="0" applyNumberFormat="1" applyFont="1" applyFill="1" applyAlignment="1">
      <alignment horizontal="right"/>
    </xf>
    <xf numFmtId="0" fontId="2" fillId="0" borderId="44" xfId="0" applyFont="1" applyFill="1" applyBorder="1" applyAlignment="1">
      <alignment horizontal="right"/>
    </xf>
    <xf numFmtId="0" fontId="2" fillId="0" borderId="0" xfId="0" applyFont="1" applyBorder="1" applyAlignment="1">
      <alignment horizontal="right" vertical="center" wrapText="1"/>
    </xf>
    <xf numFmtId="0" fontId="2" fillId="0" borderId="44" xfId="0" applyFont="1" applyBorder="1" applyAlignment="1">
      <alignment horizontal="right" vertical="center" wrapText="1"/>
    </xf>
    <xf numFmtId="0" fontId="2" fillId="0" borderId="10" xfId="0" applyFont="1" applyFill="1" applyBorder="1" applyAlignment="1">
      <alignment horizontal="center" vertical="center" textRotation="90" wrapText="1"/>
    </xf>
    <xf numFmtId="0" fontId="2" fillId="0" borderId="61" xfId="0" applyFont="1" applyFill="1" applyBorder="1" applyAlignment="1">
      <alignment horizontal="center" vertical="center" textRotation="90" wrapText="1"/>
    </xf>
    <xf numFmtId="0" fontId="2" fillId="0" borderId="0" xfId="0" applyFont="1" applyFill="1" applyAlignment="1">
      <alignment horizontal="left" vertical="center"/>
    </xf>
    <xf numFmtId="0" fontId="2" fillId="0" borderId="0" xfId="0" applyFont="1" applyBorder="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3" fillId="40" borderId="31" xfId="0" applyFont="1" applyFill="1" applyBorder="1" applyAlignment="1">
      <alignment horizontal="right" vertical="top"/>
    </xf>
    <xf numFmtId="0" fontId="3" fillId="40" borderId="20" xfId="0" applyFont="1" applyFill="1" applyBorder="1" applyAlignment="1">
      <alignment horizontal="right" vertical="top"/>
    </xf>
    <xf numFmtId="0" fontId="3" fillId="0" borderId="0" xfId="0" applyFont="1" applyAlignment="1">
      <alignment horizontal="right" vertical="top"/>
    </xf>
    <xf numFmtId="0" fontId="2" fillId="0" borderId="0" xfId="0" applyFont="1" applyAlignment="1">
      <alignment horizontal="right" vertical="center"/>
    </xf>
    <xf numFmtId="0" fontId="2" fillId="0" borderId="44" xfId="0" applyFont="1" applyBorder="1" applyAlignment="1">
      <alignment horizontal="right" vertical="center"/>
    </xf>
    <xf numFmtId="0" fontId="2" fillId="0" borderId="10" xfId="0" applyFont="1" applyBorder="1" applyAlignment="1">
      <alignment horizontal="center" vertical="center" wrapText="1"/>
    </xf>
    <xf numFmtId="0" fontId="2" fillId="0" borderId="0" xfId="0" applyFont="1" applyAlignment="1">
      <alignment horizontal="right"/>
    </xf>
    <xf numFmtId="0" fontId="3" fillId="0" borderId="74" xfId="0" applyFont="1" applyBorder="1" applyAlignment="1">
      <alignment horizontal="right" vertical="top"/>
    </xf>
    <xf numFmtId="0" fontId="2" fillId="0" borderId="77" xfId="0" applyFont="1" applyBorder="1" applyAlignment="1">
      <alignment horizontal="right" vertical="center" wrapText="1"/>
    </xf>
    <xf numFmtId="0" fontId="2" fillId="0" borderId="42" xfId="0" applyFont="1" applyBorder="1" applyAlignment="1">
      <alignment horizontal="right" vertical="center" wrapText="1"/>
    </xf>
    <xf numFmtId="0" fontId="2" fillId="0" borderId="86" xfId="0" applyFont="1" applyBorder="1" applyAlignment="1">
      <alignment horizontal="right" vertical="center" wrapText="1"/>
    </xf>
    <xf numFmtId="0" fontId="0" fillId="0" borderId="18" xfId="0" applyBorder="1" applyAlignment="1">
      <alignment/>
    </xf>
    <xf numFmtId="0" fontId="0" fillId="0" borderId="25" xfId="0" applyBorder="1" applyAlignment="1">
      <alignment/>
    </xf>
    <xf numFmtId="0" fontId="3" fillId="0" borderId="45" xfId="0" applyFont="1" applyBorder="1" applyAlignment="1">
      <alignment horizontal="left" vertical="top"/>
    </xf>
    <xf numFmtId="0" fontId="3" fillId="0" borderId="77" xfId="0" applyFont="1" applyBorder="1" applyAlignment="1">
      <alignment horizontal="right" vertical="top"/>
    </xf>
    <xf numFmtId="0" fontId="3" fillId="0" borderId="42" xfId="0" applyFont="1" applyBorder="1" applyAlignment="1">
      <alignment horizontal="right" vertical="top"/>
    </xf>
    <xf numFmtId="0" fontId="3" fillId="0" borderId="57" xfId="0" applyFont="1" applyBorder="1" applyAlignment="1">
      <alignment horizontal="left" vertical="top"/>
    </xf>
    <xf numFmtId="0" fontId="2" fillId="0" borderId="11" xfId="0" applyFont="1" applyBorder="1" applyAlignment="1">
      <alignment horizontal="right" vertical="center"/>
    </xf>
    <xf numFmtId="0" fontId="2" fillId="0" borderId="59" xfId="0" applyFont="1" applyBorder="1" applyAlignment="1">
      <alignment horizontal="right" vertical="center"/>
    </xf>
    <xf numFmtId="0" fontId="2" fillId="0" borderId="67" xfId="0" applyFont="1" applyBorder="1" applyAlignment="1">
      <alignment horizontal="right" vertical="center"/>
    </xf>
    <xf numFmtId="0" fontId="3" fillId="0" borderId="22" xfId="0" applyFont="1" applyBorder="1" applyAlignment="1">
      <alignment horizontal="right" vertical="top"/>
    </xf>
    <xf numFmtId="0" fontId="2" fillId="0" borderId="61" xfId="0" applyFont="1" applyBorder="1" applyAlignment="1">
      <alignment horizontal="right" vertical="center" wrapText="1"/>
    </xf>
    <xf numFmtId="0" fontId="3" fillId="40" borderId="17" xfId="0" applyFont="1" applyFill="1" applyBorder="1" applyAlignment="1">
      <alignment horizontal="right" vertical="top"/>
    </xf>
    <xf numFmtId="0" fontId="2" fillId="0" borderId="0" xfId="0" applyFont="1" applyBorder="1" applyAlignment="1">
      <alignment horizontal="center" textRotation="90" wrapText="1"/>
    </xf>
    <xf numFmtId="0" fontId="2" fillId="0" borderId="42" xfId="0" applyFont="1" applyBorder="1" applyAlignment="1">
      <alignment horizontal="center" textRotation="90" wrapText="1"/>
    </xf>
    <xf numFmtId="0" fontId="3" fillId="0" borderId="26" xfId="0" applyFont="1" applyFill="1" applyBorder="1" applyAlignment="1">
      <alignment horizontal="right" vertical="top"/>
    </xf>
    <xf numFmtId="0" fontId="3" fillId="0" borderId="14" xfId="0" applyFont="1" applyFill="1" applyBorder="1" applyAlignment="1">
      <alignment horizontal="right" vertical="top"/>
    </xf>
    <xf numFmtId="0" fontId="2" fillId="0" borderId="12" xfId="0" applyFont="1" applyBorder="1" applyAlignment="1">
      <alignment horizontal="center" vertical="center" textRotation="90" wrapText="1"/>
    </xf>
    <xf numFmtId="0" fontId="2" fillId="0" borderId="27"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0" xfId="0" applyFont="1" applyFill="1" applyBorder="1" applyAlignment="1">
      <alignment horizontal="left" vertical="center" wrapText="1"/>
    </xf>
    <xf numFmtId="0" fontId="3" fillId="0" borderId="66" xfId="0" applyFont="1" applyBorder="1" applyAlignment="1">
      <alignment horizontal="right" vertical="top"/>
    </xf>
    <xf numFmtId="0" fontId="3" fillId="0" borderId="21" xfId="0" applyFont="1" applyBorder="1" applyAlignment="1">
      <alignment horizontal="right" vertical="top"/>
    </xf>
    <xf numFmtId="0" fontId="2" fillId="0" borderId="11" xfId="0" applyFont="1" applyBorder="1" applyAlignment="1">
      <alignment horizontal="right" vertical="center" wrapText="1"/>
    </xf>
    <xf numFmtId="0" fontId="2" fillId="0" borderId="59" xfId="0" applyFont="1" applyBorder="1" applyAlignment="1">
      <alignment horizontal="right" vertical="center" wrapText="1"/>
    </xf>
    <xf numFmtId="0" fontId="2" fillId="0" borderId="67" xfId="0" applyFont="1" applyBorder="1" applyAlignment="1">
      <alignment horizontal="right" vertical="center" wrapText="1"/>
    </xf>
    <xf numFmtId="0" fontId="3" fillId="0" borderId="71" xfId="58" applyFont="1" applyFill="1" applyBorder="1" applyAlignment="1">
      <alignment horizontal="right" vertical="top"/>
      <protection/>
    </xf>
    <xf numFmtId="0" fontId="2" fillId="0" borderId="61" xfId="0" applyFont="1" applyBorder="1" applyAlignment="1">
      <alignment horizontal="center" textRotation="90" wrapText="1"/>
    </xf>
    <xf numFmtId="0" fontId="2" fillId="0" borderId="25" xfId="0" applyFont="1" applyBorder="1" applyAlignment="1">
      <alignment horizontal="center" textRotation="90" wrapText="1"/>
    </xf>
    <xf numFmtId="0" fontId="3" fillId="40" borderId="60" xfId="0" applyFont="1" applyFill="1" applyBorder="1" applyAlignment="1">
      <alignment horizontal="right" vertical="top"/>
    </xf>
    <xf numFmtId="0" fontId="3" fillId="40" borderId="14" xfId="0" applyFont="1" applyFill="1" applyBorder="1" applyAlignment="1">
      <alignment horizontal="right" vertical="top"/>
    </xf>
    <xf numFmtId="14" fontId="2" fillId="0" borderId="0" xfId="0" applyNumberFormat="1" applyFont="1" applyBorder="1" applyAlignment="1">
      <alignment horizontal="left"/>
    </xf>
    <xf numFmtId="0" fontId="2" fillId="0" borderId="0" xfId="0" applyFont="1" applyFill="1" applyAlignment="1">
      <alignment horizontal="right"/>
    </xf>
    <xf numFmtId="0" fontId="2" fillId="0" borderId="0" xfId="0" applyFont="1" applyAlignment="1">
      <alignment/>
    </xf>
    <xf numFmtId="14" fontId="2" fillId="0" borderId="0" xfId="0" applyNumberFormat="1" applyFont="1" applyAlignment="1">
      <alignment horizontal="left"/>
    </xf>
    <xf numFmtId="0" fontId="2" fillId="0" borderId="0" xfId="0" applyFont="1" applyAlignment="1">
      <alignment horizontal="left"/>
    </xf>
    <xf numFmtId="0" fontId="2" fillId="0" borderId="29" xfId="0" applyFont="1" applyFill="1" applyBorder="1" applyAlignment="1">
      <alignment horizontal="right" vertical="top" wrapText="1"/>
    </xf>
    <xf numFmtId="0" fontId="2" fillId="0" borderId="0" xfId="0" applyFont="1" applyFill="1" applyBorder="1" applyAlignment="1">
      <alignment horizontal="right" vertical="top" wrapText="1"/>
    </xf>
    <xf numFmtId="0" fontId="2" fillId="0" borderId="42" xfId="0" applyFont="1" applyFill="1" applyBorder="1" applyAlignment="1">
      <alignment horizontal="right" vertical="top" wrapText="1"/>
    </xf>
    <xf numFmtId="0" fontId="2" fillId="0" borderId="93" xfId="0" applyFont="1" applyBorder="1" applyAlignment="1">
      <alignment horizontal="center" vertical="center" textRotation="90" wrapText="1"/>
    </xf>
    <xf numFmtId="14" fontId="2" fillId="0" borderId="29" xfId="0" applyNumberFormat="1" applyFont="1" applyFill="1" applyBorder="1" applyAlignment="1">
      <alignment horizontal="left"/>
    </xf>
    <xf numFmtId="0" fontId="3" fillId="0" borderId="58" xfId="0" applyFont="1" applyFill="1" applyBorder="1" applyAlignment="1">
      <alignment horizontal="right" vertical="top"/>
    </xf>
    <xf numFmtId="0" fontId="3" fillId="0" borderId="54" xfId="0" applyFont="1" applyFill="1" applyBorder="1" applyAlignment="1">
      <alignment horizontal="right" vertical="top"/>
    </xf>
    <xf numFmtId="0" fontId="3" fillId="0" borderId="57" xfId="0" applyFont="1" applyFill="1" applyBorder="1" applyAlignment="1">
      <alignment horizontal="right" vertical="top"/>
    </xf>
    <xf numFmtId="0" fontId="2" fillId="0" borderId="70" xfId="0" applyFont="1" applyBorder="1" applyAlignment="1">
      <alignment horizontal="right" vertical="center" wrapText="1"/>
    </xf>
    <xf numFmtId="0" fontId="2" fillId="0" borderId="69" xfId="0" applyFont="1" applyBorder="1" applyAlignment="1">
      <alignment horizontal="right" vertical="center" wrapText="1"/>
    </xf>
    <xf numFmtId="14" fontId="2" fillId="0" borderId="0" xfId="0" applyNumberFormat="1" applyFont="1" applyFill="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237"/>
  <sheetViews>
    <sheetView zoomScale="50" zoomScaleNormal="50" zoomScalePageLayoutView="0" workbookViewId="0" topLeftCell="A169">
      <selection activeCell="D194" sqref="D194"/>
    </sheetView>
  </sheetViews>
  <sheetFormatPr defaultColWidth="9.140625" defaultRowHeight="12.75"/>
  <cols>
    <col min="1" max="1" width="14.28125" style="0" customWidth="1"/>
    <col min="2" max="2" width="10.7109375" style="1" customWidth="1"/>
    <col min="3" max="3" width="102.00390625" style="1" customWidth="1"/>
    <col min="4" max="4" width="151.28125" style="0" customWidth="1"/>
    <col min="5" max="5" width="10.7109375" style="0" customWidth="1"/>
    <col min="6" max="6" width="6.28125" style="0" customWidth="1"/>
    <col min="7" max="7" width="5.140625" style="0" customWidth="1"/>
    <col min="8" max="8" width="10.57421875" style="0" customWidth="1"/>
    <col min="9" max="9" width="5.57421875" style="0" customWidth="1"/>
    <col min="10" max="10" width="4.28125" style="0" customWidth="1"/>
    <col min="11" max="11" width="5.28125" style="0" customWidth="1"/>
    <col min="12" max="12" width="6.7109375" style="0" customWidth="1"/>
  </cols>
  <sheetData>
    <row r="1" spans="2:12" ht="19.5" thickBot="1">
      <c r="B1" s="673" t="s">
        <v>414</v>
      </c>
      <c r="C1" s="673"/>
      <c r="D1" s="673"/>
      <c r="E1" s="673"/>
      <c r="F1" s="673"/>
      <c r="G1" s="673"/>
      <c r="H1" s="673"/>
      <c r="I1" s="673"/>
      <c r="J1" s="673"/>
      <c r="K1" s="673"/>
      <c r="L1" s="673"/>
    </row>
    <row r="2" spans="2:12" ht="12" customHeight="1" thickBot="1">
      <c r="B2" s="94"/>
      <c r="C2" s="3"/>
      <c r="D2" s="3"/>
      <c r="E2" s="4"/>
      <c r="F2" s="674" t="s">
        <v>35</v>
      </c>
      <c r="G2" s="683" t="s">
        <v>40</v>
      </c>
      <c r="H2" s="95"/>
      <c r="I2" s="674" t="s">
        <v>35</v>
      </c>
      <c r="J2" s="683" t="s">
        <v>40</v>
      </c>
      <c r="K2" s="686" t="s">
        <v>44</v>
      </c>
      <c r="L2" s="628" t="s">
        <v>79</v>
      </c>
    </row>
    <row r="3" spans="2:12" ht="19.5" customHeight="1" thickBot="1">
      <c r="B3" s="681" t="s">
        <v>57</v>
      </c>
      <c r="C3" s="121"/>
      <c r="D3" s="5"/>
      <c r="E3" s="4"/>
      <c r="F3" s="675"/>
      <c r="G3" s="684"/>
      <c r="H3" s="4"/>
      <c r="I3" s="675"/>
      <c r="J3" s="684"/>
      <c r="K3" s="687"/>
      <c r="L3" s="629"/>
    </row>
    <row r="4" spans="2:12" ht="19.5" customHeight="1" thickBot="1">
      <c r="B4" s="682"/>
      <c r="C4" s="120"/>
      <c r="D4" s="6" t="s">
        <v>61</v>
      </c>
      <c r="E4" s="7" t="s">
        <v>34</v>
      </c>
      <c r="F4" s="676"/>
      <c r="G4" s="685"/>
      <c r="H4" s="7" t="s">
        <v>34</v>
      </c>
      <c r="I4" s="676"/>
      <c r="J4" s="685"/>
      <c r="K4" s="688"/>
      <c r="L4" s="630"/>
    </row>
    <row r="5" spans="1:12" ht="19.5" customHeight="1">
      <c r="A5" s="690" t="s">
        <v>405</v>
      </c>
      <c r="B5" s="477">
        <v>1</v>
      </c>
      <c r="C5" s="478" t="s">
        <v>404</v>
      </c>
      <c r="D5" s="474"/>
      <c r="E5" s="5" t="s">
        <v>235</v>
      </c>
      <c r="F5" s="476">
        <v>10</v>
      </c>
      <c r="G5" s="180"/>
      <c r="H5" s="475"/>
      <c r="I5" s="180"/>
      <c r="J5" s="180"/>
      <c r="K5" s="180"/>
      <c r="L5" s="485">
        <v>10</v>
      </c>
    </row>
    <row r="6" spans="1:12" s="2" customFormat="1" ht="19.5" customHeight="1">
      <c r="A6" s="690"/>
      <c r="B6" s="413">
        <f>SUM(L6/10)</f>
        <v>1</v>
      </c>
      <c r="C6" s="143" t="s">
        <v>184</v>
      </c>
      <c r="D6" s="415" t="s">
        <v>39</v>
      </c>
      <c r="E6" s="9" t="s">
        <v>236</v>
      </c>
      <c r="F6" s="9">
        <v>10</v>
      </c>
      <c r="G6" s="9"/>
      <c r="H6" s="10"/>
      <c r="I6" s="10"/>
      <c r="J6" s="10"/>
      <c r="K6" s="9">
        <f aca="true" t="shared" si="0" ref="K6:K37">SUM(G6+J6)</f>
        <v>0</v>
      </c>
      <c r="L6" s="11">
        <v>10</v>
      </c>
    </row>
    <row r="7" spans="1:12" s="2" customFormat="1" ht="19.5" customHeight="1">
      <c r="A7" s="690"/>
      <c r="B7" s="19">
        <v>2</v>
      </c>
      <c r="C7" s="130" t="s">
        <v>183</v>
      </c>
      <c r="D7" s="126" t="s">
        <v>182</v>
      </c>
      <c r="E7" s="20" t="s">
        <v>237</v>
      </c>
      <c r="F7" s="20">
        <v>10</v>
      </c>
      <c r="G7" s="20"/>
      <c r="H7" s="41" t="s">
        <v>73</v>
      </c>
      <c r="I7" s="41">
        <v>10</v>
      </c>
      <c r="J7" s="41"/>
      <c r="K7" s="9">
        <f t="shared" si="0"/>
        <v>0</v>
      </c>
      <c r="L7" s="11">
        <v>20</v>
      </c>
    </row>
    <row r="8" spans="1:12" s="2" customFormat="1" ht="19.5" customHeight="1">
      <c r="A8" s="690"/>
      <c r="B8" s="596">
        <v>4</v>
      </c>
      <c r="C8" s="130" t="s">
        <v>181</v>
      </c>
      <c r="D8" s="126" t="s">
        <v>180</v>
      </c>
      <c r="E8" s="20" t="s">
        <v>238</v>
      </c>
      <c r="F8" s="20">
        <v>10</v>
      </c>
      <c r="G8" s="20"/>
      <c r="H8" s="41" t="s">
        <v>72</v>
      </c>
      <c r="I8" s="41">
        <v>10</v>
      </c>
      <c r="J8" s="41"/>
      <c r="K8" s="9">
        <f t="shared" si="0"/>
        <v>0</v>
      </c>
      <c r="L8" s="632">
        <v>40</v>
      </c>
    </row>
    <row r="9" spans="1:12" s="2" customFormat="1" ht="19.5" customHeight="1">
      <c r="A9" s="690"/>
      <c r="B9" s="604"/>
      <c r="C9" s="130" t="s">
        <v>179</v>
      </c>
      <c r="D9" s="126" t="s">
        <v>178</v>
      </c>
      <c r="E9" s="20" t="s">
        <v>408</v>
      </c>
      <c r="F9" s="20">
        <v>10</v>
      </c>
      <c r="G9" s="20"/>
      <c r="H9" s="677"/>
      <c r="I9" s="670"/>
      <c r="J9" s="670"/>
      <c r="K9" s="9">
        <f t="shared" si="0"/>
        <v>0</v>
      </c>
      <c r="L9" s="632"/>
    </row>
    <row r="10" spans="1:12" s="2" customFormat="1" ht="19.5" customHeight="1">
      <c r="A10" s="690"/>
      <c r="B10" s="604"/>
      <c r="C10" s="130" t="s">
        <v>177</v>
      </c>
      <c r="D10" s="126" t="s">
        <v>176</v>
      </c>
      <c r="E10" s="20" t="s">
        <v>409</v>
      </c>
      <c r="F10" s="20">
        <v>10</v>
      </c>
      <c r="G10" s="20"/>
      <c r="H10" s="678"/>
      <c r="I10" s="671"/>
      <c r="J10" s="671"/>
      <c r="K10" s="9">
        <f t="shared" si="0"/>
        <v>0</v>
      </c>
      <c r="L10" s="632"/>
    </row>
    <row r="11" spans="1:12" s="2" customFormat="1" ht="19.5" customHeight="1">
      <c r="A11" s="690"/>
      <c r="B11" s="45">
        <v>1</v>
      </c>
      <c r="C11" s="130" t="s">
        <v>175</v>
      </c>
      <c r="D11" s="146" t="s">
        <v>174</v>
      </c>
      <c r="E11" s="20" t="s">
        <v>241</v>
      </c>
      <c r="F11" s="20">
        <v>10</v>
      </c>
      <c r="G11" s="20"/>
      <c r="H11" s="678"/>
      <c r="I11" s="671"/>
      <c r="J11" s="671"/>
      <c r="K11" s="9">
        <f t="shared" si="0"/>
        <v>0</v>
      </c>
      <c r="L11" s="22">
        <v>10</v>
      </c>
    </row>
    <row r="12" spans="1:12" s="2" customFormat="1" ht="19.5" customHeight="1">
      <c r="A12" s="690"/>
      <c r="B12" s="31">
        <v>2</v>
      </c>
      <c r="C12" s="139" t="s">
        <v>173</v>
      </c>
      <c r="D12" s="170" t="s">
        <v>172</v>
      </c>
      <c r="E12" s="27" t="s">
        <v>242</v>
      </c>
      <c r="F12" s="20">
        <v>20</v>
      </c>
      <c r="G12" s="20"/>
      <c r="H12" s="678"/>
      <c r="I12" s="671"/>
      <c r="J12" s="671"/>
      <c r="K12" s="9">
        <f t="shared" si="0"/>
        <v>0</v>
      </c>
      <c r="L12" s="169">
        <v>20</v>
      </c>
    </row>
    <row r="13" spans="1:12" s="2" customFormat="1" ht="19.5" customHeight="1" thickBot="1">
      <c r="A13" s="691"/>
      <c r="B13" s="12">
        <f>SUM(L13/10)</f>
        <v>1</v>
      </c>
      <c r="C13" s="131" t="s">
        <v>217</v>
      </c>
      <c r="D13" s="171" t="s">
        <v>218</v>
      </c>
      <c r="E13" s="13" t="s">
        <v>243</v>
      </c>
      <c r="F13" s="14">
        <v>10</v>
      </c>
      <c r="G13" s="15"/>
      <c r="H13" s="679"/>
      <c r="I13" s="680"/>
      <c r="J13" s="680"/>
      <c r="K13" s="17">
        <f t="shared" si="0"/>
        <v>0</v>
      </c>
      <c r="L13" s="18">
        <v>10</v>
      </c>
    </row>
    <row r="14" spans="1:12" s="2" customFormat="1" ht="19.5" customHeight="1" thickBot="1">
      <c r="A14" s="479"/>
      <c r="B14" s="480">
        <v>12</v>
      </c>
      <c r="C14" s="481"/>
      <c r="D14" s="481"/>
      <c r="E14" s="616" t="s">
        <v>214</v>
      </c>
      <c r="F14" s="617"/>
      <c r="G14" s="618" t="s">
        <v>213</v>
      </c>
      <c r="H14" s="618"/>
      <c r="I14" s="618"/>
      <c r="J14" s="618"/>
      <c r="K14" s="619"/>
      <c r="L14" s="174">
        <v>12</v>
      </c>
    </row>
    <row r="15" spans="1:12" s="2" customFormat="1" ht="19.5" customHeight="1">
      <c r="A15" s="728" t="s">
        <v>407</v>
      </c>
      <c r="B15" s="8">
        <v>1</v>
      </c>
      <c r="C15" s="132" t="s">
        <v>415</v>
      </c>
      <c r="D15" s="229" t="s">
        <v>421</v>
      </c>
      <c r="E15" s="230" t="s">
        <v>244</v>
      </c>
      <c r="F15" s="162">
        <v>10</v>
      </c>
      <c r="G15" s="172"/>
      <c r="H15" s="175"/>
      <c r="I15" s="69"/>
      <c r="J15" s="69"/>
      <c r="K15" s="51"/>
      <c r="L15" s="70">
        <v>10</v>
      </c>
    </row>
    <row r="16" spans="1:12" s="2" customFormat="1" ht="19.5" customHeight="1">
      <c r="A16" s="690"/>
      <c r="B16" s="45">
        <v>1</v>
      </c>
      <c r="C16" s="130" t="s">
        <v>416</v>
      </c>
      <c r="D16" s="482" t="s">
        <v>422</v>
      </c>
      <c r="E16" s="27" t="s">
        <v>410</v>
      </c>
      <c r="F16" s="36">
        <v>10</v>
      </c>
      <c r="G16" s="28"/>
      <c r="H16" s="411"/>
      <c r="I16" s="66"/>
      <c r="J16" s="66"/>
      <c r="K16" s="20"/>
      <c r="L16" s="22">
        <v>10</v>
      </c>
    </row>
    <row r="17" spans="1:12" s="2" customFormat="1" ht="19.5" customHeight="1">
      <c r="A17" s="690"/>
      <c r="B17" s="45">
        <v>9</v>
      </c>
      <c r="C17" s="130" t="s">
        <v>417</v>
      </c>
      <c r="D17" s="482" t="s">
        <v>423</v>
      </c>
      <c r="E17" s="27" t="s">
        <v>411</v>
      </c>
      <c r="F17" s="36">
        <v>90</v>
      </c>
      <c r="G17" s="28"/>
      <c r="H17" s="411"/>
      <c r="I17" s="66"/>
      <c r="J17" s="66"/>
      <c r="K17" s="20"/>
      <c r="L17" s="22">
        <v>90</v>
      </c>
    </row>
    <row r="18" spans="1:12" s="2" customFormat="1" ht="19.5" customHeight="1">
      <c r="A18" s="690"/>
      <c r="B18" s="45">
        <v>1</v>
      </c>
      <c r="C18" s="130" t="s">
        <v>418</v>
      </c>
      <c r="D18" s="482" t="s">
        <v>424</v>
      </c>
      <c r="E18" s="27" t="s">
        <v>247</v>
      </c>
      <c r="F18" s="36">
        <v>10</v>
      </c>
      <c r="G18" s="28"/>
      <c r="H18" s="411"/>
      <c r="I18" s="66"/>
      <c r="J18" s="66"/>
      <c r="K18" s="20"/>
      <c r="L18" s="22">
        <v>10</v>
      </c>
    </row>
    <row r="19" spans="1:12" s="2" customFormat="1" ht="19.5" customHeight="1">
      <c r="A19" s="690"/>
      <c r="B19" s="45">
        <v>1</v>
      </c>
      <c r="C19" s="130" t="s">
        <v>419</v>
      </c>
      <c r="D19" s="482" t="s">
        <v>425</v>
      </c>
      <c r="E19" s="27" t="s">
        <v>412</v>
      </c>
      <c r="F19" s="36">
        <v>10</v>
      </c>
      <c r="G19" s="28"/>
      <c r="H19" s="411"/>
      <c r="I19" s="66"/>
      <c r="J19" s="66"/>
      <c r="K19" s="20"/>
      <c r="L19" s="22">
        <v>10</v>
      </c>
    </row>
    <row r="20" spans="1:12" s="2" customFormat="1" ht="19.5" customHeight="1" thickBot="1">
      <c r="A20" s="691"/>
      <c r="B20" s="12">
        <v>1</v>
      </c>
      <c r="C20" s="131" t="s">
        <v>420</v>
      </c>
      <c r="D20" s="483" t="s">
        <v>426</v>
      </c>
      <c r="E20" s="13" t="s">
        <v>413</v>
      </c>
      <c r="F20" s="14">
        <v>10</v>
      </c>
      <c r="G20" s="15"/>
      <c r="H20" s="484"/>
      <c r="I20" s="16"/>
      <c r="J20" s="16"/>
      <c r="K20" s="17"/>
      <c r="L20" s="18">
        <v>10</v>
      </c>
    </row>
    <row r="21" spans="1:12" s="2" customFormat="1" ht="19.5" customHeight="1" thickBot="1">
      <c r="A21" s="91"/>
      <c r="B21" s="147">
        <v>14</v>
      </c>
      <c r="C21" s="607"/>
      <c r="D21" s="608"/>
      <c r="E21" s="616" t="s">
        <v>214</v>
      </c>
      <c r="F21" s="617"/>
      <c r="G21" s="618" t="s">
        <v>213</v>
      </c>
      <c r="H21" s="618"/>
      <c r="I21" s="618"/>
      <c r="J21" s="618"/>
      <c r="K21" s="619"/>
      <c r="L21" s="174">
        <v>14</v>
      </c>
    </row>
    <row r="22" spans="1:12" s="2" customFormat="1" ht="19.5" customHeight="1">
      <c r="A22" s="588" t="s">
        <v>406</v>
      </c>
      <c r="B22" s="8">
        <v>2</v>
      </c>
      <c r="C22" s="132" t="s">
        <v>427</v>
      </c>
      <c r="D22" s="229" t="s">
        <v>428</v>
      </c>
      <c r="E22" s="230" t="s">
        <v>250</v>
      </c>
      <c r="F22" s="162">
        <v>20</v>
      </c>
      <c r="G22" s="172"/>
      <c r="H22" s="175"/>
      <c r="I22" s="69"/>
      <c r="J22" s="69"/>
      <c r="K22" s="51">
        <v>0</v>
      </c>
      <c r="L22" s="70">
        <v>20</v>
      </c>
    </row>
    <row r="23" spans="1:12" s="2" customFormat="1" ht="19.5" customHeight="1">
      <c r="A23" s="589"/>
      <c r="B23" s="597">
        <v>5</v>
      </c>
      <c r="C23" s="143" t="s">
        <v>216</v>
      </c>
      <c r="D23" s="491" t="s">
        <v>207</v>
      </c>
      <c r="E23" s="492" t="s">
        <v>251</v>
      </c>
      <c r="F23" s="291">
        <v>10</v>
      </c>
      <c r="G23" s="493"/>
      <c r="H23" s="412"/>
      <c r="I23" s="410"/>
      <c r="J23" s="412"/>
      <c r="K23" s="9">
        <f t="shared" si="0"/>
        <v>0</v>
      </c>
      <c r="L23" s="614">
        <v>50</v>
      </c>
    </row>
    <row r="24" spans="1:12" s="2" customFormat="1" ht="19.5" customHeight="1">
      <c r="A24" s="589"/>
      <c r="B24" s="597"/>
      <c r="C24" s="226" t="s">
        <v>171</v>
      </c>
      <c r="D24" s="609" t="s">
        <v>170</v>
      </c>
      <c r="E24" s="20" t="s">
        <v>431</v>
      </c>
      <c r="F24" s="20">
        <v>5</v>
      </c>
      <c r="G24" s="20"/>
      <c r="H24" s="40" t="s">
        <v>208</v>
      </c>
      <c r="I24" s="55">
        <v>5</v>
      </c>
      <c r="J24" s="67"/>
      <c r="K24" s="20">
        <f t="shared" si="0"/>
        <v>0</v>
      </c>
      <c r="L24" s="614"/>
    </row>
    <row r="25" spans="1:12" s="2" customFormat="1" ht="19.5" customHeight="1">
      <c r="A25" s="589"/>
      <c r="B25" s="597"/>
      <c r="C25" s="227"/>
      <c r="D25" s="610"/>
      <c r="E25" s="40" t="s">
        <v>432</v>
      </c>
      <c r="F25" s="20">
        <v>5</v>
      </c>
      <c r="G25" s="20"/>
      <c r="H25" s="40" t="s">
        <v>209</v>
      </c>
      <c r="I25" s="55">
        <v>5</v>
      </c>
      <c r="J25" s="67"/>
      <c r="K25" s="9">
        <f t="shared" si="0"/>
        <v>0</v>
      </c>
      <c r="L25" s="614"/>
    </row>
    <row r="26" spans="1:12" s="2" customFormat="1" ht="19.5" customHeight="1">
      <c r="A26" s="589"/>
      <c r="B26" s="597"/>
      <c r="C26" s="228" t="s">
        <v>169</v>
      </c>
      <c r="D26" s="105" t="s">
        <v>222</v>
      </c>
      <c r="E26" s="40" t="s">
        <v>433</v>
      </c>
      <c r="F26" s="9">
        <v>10</v>
      </c>
      <c r="G26" s="9"/>
      <c r="H26" s="66"/>
      <c r="I26" s="66"/>
      <c r="J26" s="66"/>
      <c r="K26" s="9">
        <f t="shared" si="0"/>
        <v>0</v>
      </c>
      <c r="L26" s="614"/>
    </row>
    <row r="27" spans="1:12" s="2" customFormat="1" ht="19.5" customHeight="1">
      <c r="A27" s="589"/>
      <c r="B27" s="603"/>
      <c r="C27" s="228" t="s">
        <v>168</v>
      </c>
      <c r="D27" s="133" t="s">
        <v>167</v>
      </c>
      <c r="E27" s="40" t="s">
        <v>434</v>
      </c>
      <c r="F27" s="9">
        <v>10</v>
      </c>
      <c r="G27" s="9"/>
      <c r="H27" s="66"/>
      <c r="I27" s="66"/>
      <c r="J27" s="66"/>
      <c r="K27" s="9">
        <f t="shared" si="0"/>
        <v>0</v>
      </c>
      <c r="L27" s="615"/>
    </row>
    <row r="28" spans="1:12" s="2" customFormat="1" ht="19.5" customHeight="1">
      <c r="A28" s="589"/>
      <c r="B28" s="19">
        <v>3</v>
      </c>
      <c r="C28" s="130" t="s">
        <v>430</v>
      </c>
      <c r="D28" s="408" t="s">
        <v>429</v>
      </c>
      <c r="E28" s="486" t="s">
        <v>256</v>
      </c>
      <c r="F28" s="487">
        <v>30</v>
      </c>
      <c r="G28" s="487"/>
      <c r="H28" s="409"/>
      <c r="I28" s="409"/>
      <c r="J28" s="409"/>
      <c r="K28" s="487"/>
      <c r="L28" s="86">
        <v>30</v>
      </c>
    </row>
    <row r="29" spans="1:12" s="2" customFormat="1" ht="34.5" customHeight="1" thickBot="1">
      <c r="A29" s="590"/>
      <c r="B29" s="12">
        <f>SUM(L29/10)</f>
        <v>2</v>
      </c>
      <c r="C29" s="231" t="s">
        <v>166</v>
      </c>
      <c r="D29" s="138" t="s">
        <v>104</v>
      </c>
      <c r="E29" s="17" t="s">
        <v>257</v>
      </c>
      <c r="F29" s="17">
        <v>20</v>
      </c>
      <c r="G29" s="17"/>
      <c r="H29" s="16"/>
      <c r="I29" s="16"/>
      <c r="J29" s="16"/>
      <c r="K29" s="17">
        <f t="shared" si="0"/>
        <v>0</v>
      </c>
      <c r="L29" s="18">
        <v>20</v>
      </c>
    </row>
    <row r="30" spans="1:12" s="2" customFormat="1" ht="19.5" customHeight="1" thickBot="1">
      <c r="A30" s="91"/>
      <c r="B30" s="92">
        <v>12</v>
      </c>
      <c r="C30" s="92"/>
      <c r="D30" s="59"/>
      <c r="E30" s="692" t="s">
        <v>214</v>
      </c>
      <c r="F30" s="693"/>
      <c r="G30" s="724" t="s">
        <v>213</v>
      </c>
      <c r="H30" s="724"/>
      <c r="I30" s="724"/>
      <c r="J30" s="724"/>
      <c r="K30" s="725"/>
      <c r="L30" s="89">
        <v>12</v>
      </c>
    </row>
    <row r="31" spans="1:12" s="2" customFormat="1" ht="19.5" customHeight="1">
      <c r="A31" s="588" t="s">
        <v>440</v>
      </c>
      <c r="B31" s="8">
        <v>1</v>
      </c>
      <c r="C31" s="132" t="s">
        <v>436</v>
      </c>
      <c r="D31" s="414" t="s">
        <v>435</v>
      </c>
      <c r="E31" s="230" t="s">
        <v>258</v>
      </c>
      <c r="F31" s="162">
        <v>10</v>
      </c>
      <c r="G31" s="172"/>
      <c r="H31" s="172"/>
      <c r="I31" s="172"/>
      <c r="J31" s="172"/>
      <c r="K31" s="162">
        <v>0</v>
      </c>
      <c r="L31" s="70">
        <v>10</v>
      </c>
    </row>
    <row r="32" spans="1:12" s="2" customFormat="1" ht="19.5" customHeight="1">
      <c r="A32" s="589"/>
      <c r="B32" s="413">
        <v>1</v>
      </c>
      <c r="C32" s="143" t="s">
        <v>165</v>
      </c>
      <c r="D32" s="415" t="s">
        <v>105</v>
      </c>
      <c r="E32" s="9" t="s">
        <v>259</v>
      </c>
      <c r="F32" s="9">
        <v>10</v>
      </c>
      <c r="G32" s="9"/>
      <c r="H32" s="412"/>
      <c r="I32" s="412"/>
      <c r="J32" s="412"/>
      <c r="K32" s="9">
        <f t="shared" si="0"/>
        <v>0</v>
      </c>
      <c r="L32" s="11">
        <v>10</v>
      </c>
    </row>
    <row r="33" spans="1:12" s="2" customFormat="1" ht="19.5" customHeight="1">
      <c r="A33" s="589"/>
      <c r="B33" s="591">
        <v>2</v>
      </c>
      <c r="C33" s="139" t="s">
        <v>164</v>
      </c>
      <c r="D33" s="611" t="s">
        <v>113</v>
      </c>
      <c r="E33" s="20" t="s">
        <v>437</v>
      </c>
      <c r="F33" s="20">
        <v>5</v>
      </c>
      <c r="G33" s="68"/>
      <c r="H33" s="20" t="s">
        <v>76</v>
      </c>
      <c r="I33" s="55">
        <v>5</v>
      </c>
      <c r="J33" s="67"/>
      <c r="K33" s="20">
        <f t="shared" si="0"/>
        <v>0</v>
      </c>
      <c r="L33" s="624">
        <v>20</v>
      </c>
    </row>
    <row r="34" spans="1:12" s="2" customFormat="1" ht="19.5" customHeight="1">
      <c r="A34" s="589"/>
      <c r="B34" s="597"/>
      <c r="C34" s="137"/>
      <c r="D34" s="612"/>
      <c r="E34" s="20" t="s">
        <v>438</v>
      </c>
      <c r="F34" s="20">
        <v>5</v>
      </c>
      <c r="G34" s="68"/>
      <c r="H34" s="20" t="s">
        <v>77</v>
      </c>
      <c r="I34" s="55">
        <v>5</v>
      </c>
      <c r="J34" s="67"/>
      <c r="K34" s="20">
        <f t="shared" si="0"/>
        <v>0</v>
      </c>
      <c r="L34" s="614"/>
    </row>
    <row r="35" spans="1:12" s="2" customFormat="1" ht="19.5" customHeight="1">
      <c r="A35" s="589"/>
      <c r="B35" s="603"/>
      <c r="C35" s="130" t="s">
        <v>163</v>
      </c>
      <c r="D35" s="126" t="s">
        <v>114</v>
      </c>
      <c r="E35" s="20" t="s">
        <v>439</v>
      </c>
      <c r="F35" s="20"/>
      <c r="G35" s="20"/>
      <c r="H35" s="66"/>
      <c r="I35" s="66"/>
      <c r="J35" s="66"/>
      <c r="K35" s="20">
        <f t="shared" si="0"/>
        <v>0</v>
      </c>
      <c r="L35" s="615"/>
    </row>
    <row r="36" spans="1:12" s="2" customFormat="1" ht="19.5" customHeight="1">
      <c r="A36" s="589"/>
      <c r="B36" s="45">
        <v>2</v>
      </c>
      <c r="C36" s="130" t="s">
        <v>162</v>
      </c>
      <c r="D36" s="126" t="s">
        <v>110</v>
      </c>
      <c r="E36" s="20" t="s">
        <v>263</v>
      </c>
      <c r="F36" s="20">
        <v>20</v>
      </c>
      <c r="G36" s="20"/>
      <c r="H36" s="66"/>
      <c r="I36" s="66"/>
      <c r="J36" s="66"/>
      <c r="K36" s="20">
        <f t="shared" si="0"/>
        <v>0</v>
      </c>
      <c r="L36" s="11">
        <v>20</v>
      </c>
    </row>
    <row r="37" spans="1:12" s="2" customFormat="1" ht="19.5" customHeight="1" thickBot="1">
      <c r="A37" s="590"/>
      <c r="B37" s="12">
        <f>SUM(L37/10)</f>
        <v>2</v>
      </c>
      <c r="C37" s="148" t="s">
        <v>161</v>
      </c>
      <c r="D37" s="138" t="s">
        <v>115</v>
      </c>
      <c r="E37" s="13" t="s">
        <v>264</v>
      </c>
      <c r="F37" s="14">
        <v>20</v>
      </c>
      <c r="G37" s="14"/>
      <c r="H37" s="16"/>
      <c r="I37" s="16"/>
      <c r="J37" s="16"/>
      <c r="K37" s="14">
        <f t="shared" si="0"/>
        <v>0</v>
      </c>
      <c r="L37" s="33">
        <v>20</v>
      </c>
    </row>
    <row r="38" spans="1:12" s="2" customFormat="1" ht="19.5" customHeight="1" thickBot="1">
      <c r="A38" s="91"/>
      <c r="B38" s="93">
        <v>8</v>
      </c>
      <c r="C38" s="92"/>
      <c r="D38" s="88"/>
      <c r="E38" s="616" t="s">
        <v>214</v>
      </c>
      <c r="F38" s="617"/>
      <c r="G38" s="618" t="s">
        <v>213</v>
      </c>
      <c r="H38" s="618"/>
      <c r="I38" s="618"/>
      <c r="J38" s="618"/>
      <c r="K38" s="619"/>
      <c r="L38" s="86">
        <v>8</v>
      </c>
    </row>
    <row r="39" spans="1:12" s="2" customFormat="1" ht="19.5" customHeight="1">
      <c r="A39" s="585" t="s">
        <v>441</v>
      </c>
      <c r="B39" s="8">
        <v>1</v>
      </c>
      <c r="C39" s="132" t="s">
        <v>443</v>
      </c>
      <c r="D39" s="414" t="s">
        <v>442</v>
      </c>
      <c r="E39" s="230" t="s">
        <v>265</v>
      </c>
      <c r="F39" s="162">
        <v>10</v>
      </c>
      <c r="G39" s="172"/>
      <c r="H39" s="172"/>
      <c r="I39" s="172"/>
      <c r="J39" s="172"/>
      <c r="K39" s="172"/>
      <c r="L39" s="71">
        <v>10</v>
      </c>
    </row>
    <row r="40" spans="1:12" s="2" customFormat="1" ht="19.5" customHeight="1">
      <c r="A40" s="586"/>
      <c r="B40" s="413">
        <v>1</v>
      </c>
      <c r="C40" s="635" t="s">
        <v>3</v>
      </c>
      <c r="D40" s="636"/>
      <c r="E40" s="37" t="s">
        <v>266</v>
      </c>
      <c r="F40" s="38">
        <v>10</v>
      </c>
      <c r="G40" s="9"/>
      <c r="H40" s="10"/>
      <c r="I40" s="39"/>
      <c r="J40" s="10"/>
      <c r="K40" s="9">
        <f>SUM(G40+J40)</f>
        <v>0</v>
      </c>
      <c r="L40" s="11">
        <v>10</v>
      </c>
    </row>
    <row r="41" spans="1:12" s="2" customFormat="1" ht="19.5" customHeight="1">
      <c r="A41" s="586"/>
      <c r="B41" s="591">
        <v>1</v>
      </c>
      <c r="C41" s="130" t="s">
        <v>133</v>
      </c>
      <c r="D41" s="126" t="s">
        <v>138</v>
      </c>
      <c r="E41" s="40" t="s">
        <v>267</v>
      </c>
      <c r="F41" s="41">
        <v>5</v>
      </c>
      <c r="G41" s="20"/>
      <c r="H41" s="21"/>
      <c r="I41" s="34"/>
      <c r="J41" s="21"/>
      <c r="K41" s="20"/>
      <c r="L41" s="632">
        <v>10</v>
      </c>
    </row>
    <row r="42" spans="1:12" s="2" customFormat="1" ht="19.5" customHeight="1">
      <c r="A42" s="586"/>
      <c r="B42" s="603"/>
      <c r="C42" s="130" t="s">
        <v>4</v>
      </c>
      <c r="D42" s="126" t="s">
        <v>221</v>
      </c>
      <c r="E42" s="40" t="s">
        <v>446</v>
      </c>
      <c r="F42" s="41">
        <v>5</v>
      </c>
      <c r="G42" s="20"/>
      <c r="H42" s="21"/>
      <c r="I42" s="34"/>
      <c r="J42" s="21"/>
      <c r="K42" s="20"/>
      <c r="L42" s="632"/>
    </row>
    <row r="43" spans="1:12" s="2" customFormat="1" ht="19.5" customHeight="1">
      <c r="A43" s="586"/>
      <c r="B43" s="45">
        <v>1</v>
      </c>
      <c r="C43" s="130" t="s">
        <v>220</v>
      </c>
      <c r="D43" s="419" t="s">
        <v>219</v>
      </c>
      <c r="E43" s="486" t="s">
        <v>269</v>
      </c>
      <c r="F43" s="275">
        <v>10</v>
      </c>
      <c r="G43" s="57"/>
      <c r="H43" s="58"/>
      <c r="I43" s="498"/>
      <c r="J43" s="58"/>
      <c r="K43" s="57"/>
      <c r="L43" s="35">
        <v>10</v>
      </c>
    </row>
    <row r="44" spans="1:12" s="2" customFormat="1" ht="19.5" customHeight="1" thickBot="1">
      <c r="A44" s="587"/>
      <c r="B44" s="12">
        <v>1</v>
      </c>
      <c r="C44" s="131" t="s">
        <v>444</v>
      </c>
      <c r="D44" s="144" t="s">
        <v>445</v>
      </c>
      <c r="E44" s="42" t="s">
        <v>447</v>
      </c>
      <c r="F44" s="43">
        <v>10</v>
      </c>
      <c r="G44" s="17"/>
      <c r="H44" s="23"/>
      <c r="I44" s="44"/>
      <c r="J44" s="23"/>
      <c r="K44" s="17"/>
      <c r="L44" s="18">
        <v>10</v>
      </c>
    </row>
    <row r="45" spans="1:12" s="2" customFormat="1" ht="19.5" customHeight="1" thickBot="1">
      <c r="A45" s="91"/>
      <c r="B45" s="92">
        <v>5</v>
      </c>
      <c r="C45" s="92"/>
      <c r="D45" s="59"/>
      <c r="E45" s="616" t="s">
        <v>214</v>
      </c>
      <c r="F45" s="617"/>
      <c r="G45" s="618" t="s">
        <v>213</v>
      </c>
      <c r="H45" s="618"/>
      <c r="I45" s="618"/>
      <c r="J45" s="618"/>
      <c r="K45" s="619"/>
      <c r="L45" s="174">
        <v>5</v>
      </c>
    </row>
    <row r="46" spans="1:12" s="2" customFormat="1" ht="6" customHeight="1">
      <c r="A46" s="488"/>
      <c r="B46" s="92"/>
      <c r="C46" s="92"/>
      <c r="D46" s="59"/>
      <c r="E46" s="296"/>
      <c r="F46" s="270"/>
      <c r="G46" s="499"/>
      <c r="H46" s="499"/>
      <c r="I46" s="499"/>
      <c r="J46" s="499"/>
      <c r="K46" s="500"/>
      <c r="L46" s="89"/>
    </row>
    <row r="47" spans="1:12" s="2" customFormat="1" ht="4.5" customHeight="1">
      <c r="A47" s="489"/>
      <c r="B47" s="122"/>
      <c r="C47" s="122"/>
      <c r="D47" s="501"/>
      <c r="E47" s="270"/>
      <c r="F47" s="270"/>
      <c r="G47" s="499"/>
      <c r="H47" s="499"/>
      <c r="I47" s="499"/>
      <c r="J47" s="499"/>
      <c r="K47" s="500"/>
      <c r="L47" s="89"/>
    </row>
    <row r="48" spans="1:12" s="2" customFormat="1" ht="4.5" customHeight="1">
      <c r="A48" s="489"/>
      <c r="B48" s="122"/>
      <c r="C48" s="122"/>
      <c r="D48" s="501"/>
      <c r="E48" s="270"/>
      <c r="F48" s="270"/>
      <c r="G48" s="499"/>
      <c r="H48" s="499"/>
      <c r="I48" s="499"/>
      <c r="J48" s="499"/>
      <c r="K48" s="500"/>
      <c r="L48" s="89"/>
    </row>
    <row r="49" spans="1:12" s="2" customFormat="1" ht="4.5" customHeight="1" thickBot="1">
      <c r="A49" s="490"/>
      <c r="B49" s="122"/>
      <c r="C49" s="122"/>
      <c r="D49" s="501"/>
      <c r="E49" s="270"/>
      <c r="F49" s="270"/>
      <c r="G49" s="499"/>
      <c r="H49" s="499"/>
      <c r="I49" s="499"/>
      <c r="J49" s="499"/>
      <c r="K49" s="500"/>
      <c r="L49" s="89"/>
    </row>
    <row r="50" spans="1:12" s="2" customFormat="1" ht="19.5" customHeight="1">
      <c r="A50" s="588" t="s">
        <v>448</v>
      </c>
      <c r="B50" s="8">
        <v>1</v>
      </c>
      <c r="C50" s="132" t="s">
        <v>449</v>
      </c>
      <c r="D50" s="414" t="s">
        <v>450</v>
      </c>
      <c r="E50" s="230" t="s">
        <v>451</v>
      </c>
      <c r="F50" s="162">
        <v>10</v>
      </c>
      <c r="G50" s="172"/>
      <c r="H50" s="172"/>
      <c r="I50" s="172"/>
      <c r="J50" s="172"/>
      <c r="K50" s="172"/>
      <c r="L50" s="70">
        <v>10</v>
      </c>
    </row>
    <row r="51" spans="1:12" s="2" customFormat="1" ht="19.5" customHeight="1">
      <c r="A51" s="589"/>
      <c r="B51" s="597">
        <f>SUM(L51/10)</f>
        <v>2</v>
      </c>
      <c r="C51" s="598" t="s">
        <v>160</v>
      </c>
      <c r="D51" s="9" t="s">
        <v>41</v>
      </c>
      <c r="E51" s="669" t="s">
        <v>272</v>
      </c>
      <c r="F51" s="495"/>
      <c r="G51" s="495" t="s">
        <v>42</v>
      </c>
      <c r="H51" s="526"/>
      <c r="I51" s="9"/>
      <c r="J51" s="9" t="s">
        <v>43</v>
      </c>
      <c r="K51" s="9"/>
      <c r="L51" s="614">
        <v>20</v>
      </c>
    </row>
    <row r="52" spans="1:12" s="2" customFormat="1" ht="19.5" customHeight="1">
      <c r="A52" s="589"/>
      <c r="B52" s="597"/>
      <c r="C52" s="606"/>
      <c r="D52" s="146" t="s">
        <v>106</v>
      </c>
      <c r="E52" s="667"/>
      <c r="F52" s="496">
        <v>10</v>
      </c>
      <c r="G52" s="496"/>
      <c r="H52" s="524"/>
      <c r="I52" s="20">
        <v>10</v>
      </c>
      <c r="J52" s="28"/>
      <c r="K52" s="20">
        <f aca="true" t="shared" si="1" ref="K52:K58">SUM(G52+J52)</f>
        <v>0</v>
      </c>
      <c r="L52" s="614"/>
    </row>
    <row r="53" spans="1:12" s="2" customFormat="1" ht="19.5" customHeight="1">
      <c r="A53" s="589"/>
      <c r="B53" s="597"/>
      <c r="C53" s="134"/>
      <c r="D53" s="146" t="s">
        <v>107</v>
      </c>
      <c r="E53" s="667"/>
      <c r="F53" s="497" t="s">
        <v>74</v>
      </c>
      <c r="G53" s="496"/>
      <c r="H53" s="524"/>
      <c r="I53" s="61" t="s">
        <v>74</v>
      </c>
      <c r="J53" s="28"/>
      <c r="K53" s="20">
        <f t="shared" si="1"/>
        <v>0</v>
      </c>
      <c r="L53" s="614"/>
    </row>
    <row r="54" spans="1:12" s="2" customFormat="1" ht="19.5" customHeight="1">
      <c r="A54" s="589"/>
      <c r="B54" s="603"/>
      <c r="C54" s="137"/>
      <c r="D54" s="146" t="s">
        <v>117</v>
      </c>
      <c r="E54" s="667"/>
      <c r="F54" s="497" t="s">
        <v>68</v>
      </c>
      <c r="G54" s="496"/>
      <c r="H54" s="525"/>
      <c r="I54" s="61" t="s">
        <v>68</v>
      </c>
      <c r="J54" s="28"/>
      <c r="K54" s="20">
        <f t="shared" si="1"/>
        <v>0</v>
      </c>
      <c r="L54" s="615"/>
    </row>
    <row r="55" spans="1:12" s="2" customFormat="1" ht="19.5" customHeight="1">
      <c r="A55" s="589"/>
      <c r="B55" s="597">
        <f>SUM(L55/10)</f>
        <v>1</v>
      </c>
      <c r="C55" s="142" t="s">
        <v>159</v>
      </c>
      <c r="D55" s="68" t="s">
        <v>118</v>
      </c>
      <c r="E55" s="667" t="s">
        <v>452</v>
      </c>
      <c r="F55" s="20">
        <v>4</v>
      </c>
      <c r="G55" s="20"/>
      <c r="H55" s="689"/>
      <c r="I55" s="670"/>
      <c r="J55" s="670"/>
      <c r="K55" s="20">
        <f t="shared" si="1"/>
        <v>0</v>
      </c>
      <c r="L55" s="632">
        <v>10</v>
      </c>
    </row>
    <row r="56" spans="1:12" s="2" customFormat="1" ht="19.5" customHeight="1">
      <c r="A56" s="589"/>
      <c r="B56" s="597"/>
      <c r="C56" s="134"/>
      <c r="D56" s="68" t="s">
        <v>119</v>
      </c>
      <c r="E56" s="667"/>
      <c r="F56" s="20">
        <v>2</v>
      </c>
      <c r="G56" s="20"/>
      <c r="H56" s="689"/>
      <c r="I56" s="671"/>
      <c r="J56" s="671"/>
      <c r="K56" s="20">
        <f t="shared" si="1"/>
        <v>0</v>
      </c>
      <c r="L56" s="632"/>
    </row>
    <row r="57" spans="1:12" s="2" customFormat="1" ht="19.5" customHeight="1">
      <c r="A57" s="589"/>
      <c r="B57" s="597"/>
      <c r="C57" s="134"/>
      <c r="D57" s="68" t="s">
        <v>111</v>
      </c>
      <c r="E57" s="667"/>
      <c r="F57" s="20">
        <v>2</v>
      </c>
      <c r="G57" s="20"/>
      <c r="H57" s="689"/>
      <c r="I57" s="671"/>
      <c r="J57" s="671"/>
      <c r="K57" s="20">
        <f t="shared" si="1"/>
        <v>0</v>
      </c>
      <c r="L57" s="632"/>
    </row>
    <row r="58" spans="1:12" s="2" customFormat="1" ht="19.5" customHeight="1">
      <c r="A58" s="589"/>
      <c r="B58" s="597"/>
      <c r="C58" s="137"/>
      <c r="D58" s="68" t="s">
        <v>112</v>
      </c>
      <c r="E58" s="667"/>
      <c r="F58" s="20">
        <v>2</v>
      </c>
      <c r="G58" s="20"/>
      <c r="H58" s="689"/>
      <c r="I58" s="672"/>
      <c r="J58" s="672"/>
      <c r="K58" s="20">
        <f t="shared" si="1"/>
        <v>0</v>
      </c>
      <c r="L58" s="632"/>
    </row>
    <row r="59" spans="1:12" s="2" customFormat="1" ht="19.5" customHeight="1">
      <c r="A59" s="589"/>
      <c r="B59" s="603"/>
      <c r="C59" s="122"/>
      <c r="D59" s="26"/>
      <c r="E59" s="20"/>
      <c r="F59" s="20"/>
      <c r="G59" s="20" t="s">
        <v>42</v>
      </c>
      <c r="H59" s="30"/>
      <c r="I59" s="20"/>
      <c r="J59" s="20" t="s">
        <v>43</v>
      </c>
      <c r="K59" s="20"/>
      <c r="L59" s="624">
        <v>10</v>
      </c>
    </row>
    <row r="60" spans="1:12" s="2" customFormat="1" ht="19.5" customHeight="1">
      <c r="A60" s="589"/>
      <c r="B60" s="591">
        <f>SUM(L59/10)</f>
        <v>1</v>
      </c>
      <c r="C60" s="605" t="s">
        <v>158</v>
      </c>
      <c r="D60" s="20" t="s">
        <v>120</v>
      </c>
      <c r="E60" s="667" t="s">
        <v>273</v>
      </c>
      <c r="F60" s="20">
        <v>5</v>
      </c>
      <c r="G60" s="20"/>
      <c r="H60" s="667" t="s">
        <v>45</v>
      </c>
      <c r="I60" s="20">
        <v>5</v>
      </c>
      <c r="J60" s="20"/>
      <c r="K60" s="20">
        <f>SUM(G60+J60)</f>
        <v>0</v>
      </c>
      <c r="L60" s="614"/>
    </row>
    <row r="61" spans="1:12" s="2" customFormat="1" ht="19.5" customHeight="1">
      <c r="A61" s="589"/>
      <c r="B61" s="597"/>
      <c r="C61" s="606"/>
      <c r="D61" s="20" t="s">
        <v>108</v>
      </c>
      <c r="E61" s="667"/>
      <c r="F61" s="61" t="s">
        <v>68</v>
      </c>
      <c r="G61" s="20"/>
      <c r="H61" s="667"/>
      <c r="I61" s="61" t="s">
        <v>68</v>
      </c>
      <c r="J61" s="20"/>
      <c r="K61" s="20">
        <f aca="true" t="shared" si="2" ref="K61:K85">SUM(G61+J61)</f>
        <v>0</v>
      </c>
      <c r="L61" s="614"/>
    </row>
    <row r="62" spans="1:12" s="2" customFormat="1" ht="19.5" customHeight="1">
      <c r="A62" s="589"/>
      <c r="B62" s="597"/>
      <c r="C62" s="134"/>
      <c r="D62" s="20" t="s">
        <v>109</v>
      </c>
      <c r="E62" s="667"/>
      <c r="F62" s="61" t="s">
        <v>67</v>
      </c>
      <c r="G62" s="20"/>
      <c r="H62" s="667"/>
      <c r="I62" s="61" t="s">
        <v>67</v>
      </c>
      <c r="J62" s="20"/>
      <c r="K62" s="20">
        <f t="shared" si="2"/>
        <v>0</v>
      </c>
      <c r="L62" s="614"/>
    </row>
    <row r="63" spans="1:12" s="2" customFormat="1" ht="19.5" customHeight="1">
      <c r="A63" s="589"/>
      <c r="B63" s="597"/>
      <c r="C63" s="134"/>
      <c r="D63" s="126" t="s">
        <v>36</v>
      </c>
      <c r="E63" s="667"/>
      <c r="F63" s="61" t="s">
        <v>69</v>
      </c>
      <c r="G63" s="20"/>
      <c r="H63" s="667"/>
      <c r="I63" s="61" t="s">
        <v>69</v>
      </c>
      <c r="J63" s="20"/>
      <c r="K63" s="20">
        <f t="shared" si="2"/>
        <v>0</v>
      </c>
      <c r="L63" s="614"/>
    </row>
    <row r="64" spans="1:12" s="2" customFormat="1" ht="19.5" customHeight="1" thickBot="1">
      <c r="A64" s="590"/>
      <c r="B64" s="592"/>
      <c r="C64" s="135"/>
      <c r="D64" s="17" t="s">
        <v>116</v>
      </c>
      <c r="E64" s="668"/>
      <c r="F64" s="62" t="s">
        <v>75</v>
      </c>
      <c r="G64" s="17"/>
      <c r="H64" s="668"/>
      <c r="I64" s="62" t="s">
        <v>75</v>
      </c>
      <c r="J64" s="17"/>
      <c r="K64" s="17">
        <f t="shared" si="2"/>
        <v>0</v>
      </c>
      <c r="L64" s="625"/>
    </row>
    <row r="65" spans="1:12" s="2" customFormat="1" ht="19.5" customHeight="1" thickBot="1">
      <c r="A65" s="91"/>
      <c r="B65" s="147">
        <v>5</v>
      </c>
      <c r="C65" s="147"/>
      <c r="D65" s="508"/>
      <c r="E65" s="616" t="s">
        <v>214</v>
      </c>
      <c r="F65" s="617"/>
      <c r="G65" s="618" t="s">
        <v>213</v>
      </c>
      <c r="H65" s="618"/>
      <c r="I65" s="618"/>
      <c r="J65" s="618"/>
      <c r="K65" s="619"/>
      <c r="L65" s="25">
        <v>5</v>
      </c>
    </row>
    <row r="66" spans="1:12" s="2" customFormat="1" ht="19.5" customHeight="1" thickBot="1">
      <c r="A66" s="600" t="s">
        <v>311</v>
      </c>
      <c r="B66" s="597">
        <v>2</v>
      </c>
      <c r="C66" s="598" t="s">
        <v>155</v>
      </c>
      <c r="D66" s="415" t="s">
        <v>122</v>
      </c>
      <c r="E66" s="729" t="s">
        <v>274</v>
      </c>
      <c r="F66" s="20">
        <v>12</v>
      </c>
      <c r="G66" s="20"/>
      <c r="H66" s="21"/>
      <c r="I66" s="34"/>
      <c r="J66" s="21"/>
      <c r="K66" s="20">
        <v>0</v>
      </c>
      <c r="L66" s="614">
        <v>20</v>
      </c>
    </row>
    <row r="67" spans="1:12" s="2" customFormat="1" ht="19.5" customHeight="1" thickBot="1">
      <c r="A67" s="600"/>
      <c r="B67" s="597"/>
      <c r="C67" s="598"/>
      <c r="D67" s="145" t="s">
        <v>63</v>
      </c>
      <c r="E67" s="729"/>
      <c r="F67" s="61" t="s">
        <v>78</v>
      </c>
      <c r="G67" s="20"/>
      <c r="H67" s="21"/>
      <c r="I67" s="34"/>
      <c r="J67" s="21"/>
      <c r="K67" s="20">
        <f t="shared" si="2"/>
        <v>0</v>
      </c>
      <c r="L67" s="614"/>
    </row>
    <row r="68" spans="1:12" s="2" customFormat="1" ht="19.5" customHeight="1" thickBot="1">
      <c r="A68" s="600"/>
      <c r="B68" s="597"/>
      <c r="C68" s="599"/>
      <c r="D68" s="145" t="s">
        <v>64</v>
      </c>
      <c r="E68" s="669"/>
      <c r="F68" s="61" t="s">
        <v>70</v>
      </c>
      <c r="G68" s="20"/>
      <c r="H68" s="21"/>
      <c r="I68" s="34"/>
      <c r="J68" s="21"/>
      <c r="K68" s="20">
        <f t="shared" si="2"/>
        <v>0</v>
      </c>
      <c r="L68" s="614"/>
    </row>
    <row r="69" spans="1:12" s="2" customFormat="1" ht="19.5" customHeight="1" thickBot="1">
      <c r="A69" s="600"/>
      <c r="B69" s="597"/>
      <c r="C69" s="130" t="s">
        <v>156</v>
      </c>
      <c r="D69" s="126" t="s">
        <v>121</v>
      </c>
      <c r="E69" s="27" t="s">
        <v>453</v>
      </c>
      <c r="F69" s="20">
        <v>3</v>
      </c>
      <c r="G69" s="20"/>
      <c r="H69" s="21"/>
      <c r="I69" s="34"/>
      <c r="J69" s="21"/>
      <c r="K69" s="20">
        <f t="shared" si="2"/>
        <v>0</v>
      </c>
      <c r="L69" s="614"/>
    </row>
    <row r="70" spans="1:12" s="2" customFormat="1" ht="19.5" customHeight="1" thickBot="1">
      <c r="A70" s="600"/>
      <c r="B70" s="597"/>
      <c r="C70" s="130" t="s">
        <v>157</v>
      </c>
      <c r="D70" s="146" t="s">
        <v>123</v>
      </c>
      <c r="E70" s="27" t="s">
        <v>454</v>
      </c>
      <c r="F70" s="20">
        <v>5</v>
      </c>
      <c r="G70" s="20"/>
      <c r="H70" s="21"/>
      <c r="I70" s="34"/>
      <c r="J70" s="21"/>
      <c r="K70" s="20">
        <f t="shared" si="2"/>
        <v>0</v>
      </c>
      <c r="L70" s="615"/>
    </row>
    <row r="71" spans="1:12" s="2" customFormat="1" ht="19.5" customHeight="1" thickBot="1">
      <c r="A71" s="600"/>
      <c r="B71" s="595">
        <f>SUM(L71/10)</f>
        <v>2</v>
      </c>
      <c r="C71" s="139" t="s">
        <v>154</v>
      </c>
      <c r="D71" s="658" t="s">
        <v>124</v>
      </c>
      <c r="E71" s="72" t="s">
        <v>455</v>
      </c>
      <c r="F71" s="20">
        <v>3</v>
      </c>
      <c r="G71" s="20"/>
      <c r="H71" s="27" t="s">
        <v>460</v>
      </c>
      <c r="I71" s="36">
        <v>2</v>
      </c>
      <c r="J71" s="20"/>
      <c r="K71" s="20">
        <f t="shared" si="2"/>
        <v>0</v>
      </c>
      <c r="L71" s="624">
        <v>20</v>
      </c>
    </row>
    <row r="72" spans="1:12" s="2" customFormat="1" ht="19.5" customHeight="1" thickBot="1">
      <c r="A72" s="600"/>
      <c r="B72" s="596"/>
      <c r="C72" s="506"/>
      <c r="D72" s="649"/>
      <c r="E72" s="72" t="s">
        <v>456</v>
      </c>
      <c r="F72" s="20">
        <v>3</v>
      </c>
      <c r="G72" s="20"/>
      <c r="H72" s="27" t="s">
        <v>461</v>
      </c>
      <c r="I72" s="36">
        <v>2</v>
      </c>
      <c r="J72" s="20"/>
      <c r="K72" s="20">
        <f t="shared" si="2"/>
        <v>0</v>
      </c>
      <c r="L72" s="614"/>
    </row>
    <row r="73" spans="1:12" s="2" customFormat="1" ht="19.5" customHeight="1" thickBot="1">
      <c r="A73" s="600"/>
      <c r="B73" s="596"/>
      <c r="C73" s="134"/>
      <c r="D73" s="649"/>
      <c r="E73" s="72" t="s">
        <v>457</v>
      </c>
      <c r="F73" s="20">
        <v>2</v>
      </c>
      <c r="G73" s="20"/>
      <c r="H73" s="27" t="s">
        <v>462</v>
      </c>
      <c r="I73" s="36">
        <v>1</v>
      </c>
      <c r="J73" s="20"/>
      <c r="K73" s="20">
        <f t="shared" si="2"/>
        <v>0</v>
      </c>
      <c r="L73" s="614"/>
    </row>
    <row r="74" spans="1:12" s="2" customFormat="1" ht="19.5" customHeight="1" thickBot="1">
      <c r="A74" s="600"/>
      <c r="B74" s="596"/>
      <c r="C74" s="134"/>
      <c r="D74" s="649"/>
      <c r="E74" s="72" t="s">
        <v>459</v>
      </c>
      <c r="F74" s="20">
        <v>2</v>
      </c>
      <c r="G74" s="20"/>
      <c r="H74" s="27" t="s">
        <v>463</v>
      </c>
      <c r="I74" s="36">
        <v>1</v>
      </c>
      <c r="J74" s="20"/>
      <c r="K74" s="20">
        <f t="shared" si="2"/>
        <v>0</v>
      </c>
      <c r="L74" s="614"/>
    </row>
    <row r="75" spans="1:12" s="2" customFormat="1" ht="19.5" customHeight="1" thickBot="1">
      <c r="A75" s="600"/>
      <c r="B75" s="596"/>
      <c r="C75" s="134"/>
      <c r="D75" s="649"/>
      <c r="E75" s="72" t="s">
        <v>458</v>
      </c>
      <c r="F75" s="20">
        <v>2</v>
      </c>
      <c r="G75" s="20"/>
      <c r="H75" s="27" t="s">
        <v>464</v>
      </c>
      <c r="I75" s="36">
        <v>1</v>
      </c>
      <c r="J75" s="20"/>
      <c r="K75" s="20">
        <f t="shared" si="2"/>
        <v>0</v>
      </c>
      <c r="L75" s="614"/>
    </row>
    <row r="76" spans="1:12" s="2" customFormat="1" ht="19.5" customHeight="1" thickBot="1">
      <c r="A76" s="600"/>
      <c r="B76" s="596"/>
      <c r="C76" s="134"/>
      <c r="D76" s="649"/>
      <c r="E76" s="502"/>
      <c r="F76" s="57"/>
      <c r="G76" s="57"/>
      <c r="H76" s="27" t="s">
        <v>465</v>
      </c>
      <c r="I76" s="503">
        <v>1</v>
      </c>
      <c r="J76" s="57"/>
      <c r="K76" s="57"/>
      <c r="L76" s="614"/>
    </row>
    <row r="77" spans="1:12" s="2" customFormat="1" ht="19.5" customHeight="1" thickBot="1">
      <c r="A77" s="600"/>
      <c r="B77" s="12">
        <v>2</v>
      </c>
      <c r="C77" s="131" t="s">
        <v>477</v>
      </c>
      <c r="D77" s="127" t="s">
        <v>478</v>
      </c>
      <c r="E77" s="73" t="s">
        <v>276</v>
      </c>
      <c r="F77" s="17">
        <v>20</v>
      </c>
      <c r="G77" s="17"/>
      <c r="H77" s="23"/>
      <c r="I77" s="44"/>
      <c r="J77" s="23"/>
      <c r="K77" s="17">
        <f t="shared" si="2"/>
        <v>0</v>
      </c>
      <c r="L77" s="18">
        <v>20</v>
      </c>
    </row>
    <row r="78" spans="1:12" s="2" customFormat="1" ht="19.5" customHeight="1" thickBot="1">
      <c r="A78" s="91"/>
      <c r="B78" s="92">
        <v>6</v>
      </c>
      <c r="C78" s="92"/>
      <c r="D78" s="59"/>
      <c r="E78" s="692" t="s">
        <v>214</v>
      </c>
      <c r="F78" s="693"/>
      <c r="G78" s="724" t="s">
        <v>213</v>
      </c>
      <c r="H78" s="724"/>
      <c r="I78" s="724"/>
      <c r="J78" s="724"/>
      <c r="K78" s="725"/>
      <c r="L78" s="86">
        <v>6</v>
      </c>
    </row>
    <row r="79" spans="1:12" s="2" customFormat="1" ht="19.5" customHeight="1">
      <c r="A79" s="588" t="s">
        <v>466</v>
      </c>
      <c r="B79" s="8">
        <v>1</v>
      </c>
      <c r="C79" s="132" t="s">
        <v>476</v>
      </c>
      <c r="D79" s="414" t="s">
        <v>475</v>
      </c>
      <c r="E79" s="230" t="s">
        <v>281</v>
      </c>
      <c r="F79" s="162">
        <v>10</v>
      </c>
      <c r="G79" s="172"/>
      <c r="H79" s="172"/>
      <c r="I79" s="172"/>
      <c r="J79" s="172"/>
      <c r="K79" s="172"/>
      <c r="L79" s="71">
        <v>10</v>
      </c>
    </row>
    <row r="80" spans="1:12" ht="19.5" customHeight="1">
      <c r="A80" s="589"/>
      <c r="B80" s="597">
        <f>SUM(L80/10)</f>
        <v>2</v>
      </c>
      <c r="C80" s="598" t="s">
        <v>151</v>
      </c>
      <c r="D80" s="9" t="s">
        <v>7</v>
      </c>
      <c r="E80" s="37" t="s">
        <v>282</v>
      </c>
      <c r="F80" s="38">
        <v>4</v>
      </c>
      <c r="G80" s="9"/>
      <c r="H80" s="10"/>
      <c r="I80" s="39"/>
      <c r="J80" s="10"/>
      <c r="K80" s="9">
        <f t="shared" si="2"/>
        <v>0</v>
      </c>
      <c r="L80" s="614">
        <v>20</v>
      </c>
    </row>
    <row r="81" spans="1:12" ht="19.5" customHeight="1">
      <c r="A81" s="589"/>
      <c r="B81" s="597"/>
      <c r="C81" s="606"/>
      <c r="D81" s="20" t="s">
        <v>8</v>
      </c>
      <c r="E81" s="40" t="s">
        <v>469</v>
      </c>
      <c r="F81" s="41">
        <v>2</v>
      </c>
      <c r="G81" s="20"/>
      <c r="H81" s="21"/>
      <c r="I81" s="34"/>
      <c r="J81" s="21"/>
      <c r="K81" s="20">
        <f t="shared" si="2"/>
        <v>0</v>
      </c>
      <c r="L81" s="614"/>
    </row>
    <row r="82" spans="1:12" ht="19.5" customHeight="1">
      <c r="A82" s="589"/>
      <c r="B82" s="597"/>
      <c r="D82" s="126" t="s">
        <v>31</v>
      </c>
      <c r="E82" s="40" t="s">
        <v>470</v>
      </c>
      <c r="F82" s="41">
        <v>2</v>
      </c>
      <c r="G82" s="20"/>
      <c r="H82" s="21"/>
      <c r="I82" s="34"/>
      <c r="J82" s="21"/>
      <c r="K82" s="20">
        <f t="shared" si="2"/>
        <v>0</v>
      </c>
      <c r="L82" s="614"/>
    </row>
    <row r="83" spans="1:12" ht="19.5" customHeight="1">
      <c r="A83" s="589"/>
      <c r="B83" s="597"/>
      <c r="C83" s="137"/>
      <c r="D83" s="20" t="s">
        <v>32</v>
      </c>
      <c r="E83" s="40" t="s">
        <v>471</v>
      </c>
      <c r="F83" s="41">
        <v>2</v>
      </c>
      <c r="G83" s="20"/>
      <c r="H83" s="21"/>
      <c r="I83" s="34"/>
      <c r="J83" s="21"/>
      <c r="K83" s="20">
        <f t="shared" si="2"/>
        <v>0</v>
      </c>
      <c r="L83" s="614"/>
    </row>
    <row r="84" spans="1:12" ht="19.5" customHeight="1">
      <c r="A84" s="589"/>
      <c r="B84" s="601"/>
      <c r="C84" s="142" t="s">
        <v>152</v>
      </c>
      <c r="D84" s="20" t="s">
        <v>33</v>
      </c>
      <c r="E84" s="40" t="s">
        <v>472</v>
      </c>
      <c r="F84" s="41">
        <v>5</v>
      </c>
      <c r="G84" s="20"/>
      <c r="H84" s="21"/>
      <c r="I84" s="34"/>
      <c r="J84" s="21"/>
      <c r="K84" s="20">
        <f t="shared" si="2"/>
        <v>0</v>
      </c>
      <c r="L84" s="614"/>
    </row>
    <row r="85" spans="1:12" ht="19.5" customHeight="1">
      <c r="A85" s="589"/>
      <c r="B85" s="602"/>
      <c r="C85" s="137"/>
      <c r="D85" s="20" t="s">
        <v>153</v>
      </c>
      <c r="E85" s="40" t="s">
        <v>473</v>
      </c>
      <c r="F85" s="41">
        <v>5</v>
      </c>
      <c r="G85" s="20"/>
      <c r="H85" s="21"/>
      <c r="I85" s="34"/>
      <c r="J85" s="21"/>
      <c r="K85" s="20">
        <f t="shared" si="2"/>
        <v>0</v>
      </c>
      <c r="L85" s="615"/>
    </row>
    <row r="86" spans="1:12" ht="19.5" customHeight="1">
      <c r="A86" s="589"/>
      <c r="B86" s="591">
        <v>3</v>
      </c>
      <c r="C86" s="593" t="s">
        <v>467</v>
      </c>
      <c r="D86" s="57" t="s">
        <v>468</v>
      </c>
      <c r="E86" s="486" t="s">
        <v>288</v>
      </c>
      <c r="F86" s="275">
        <v>10</v>
      </c>
      <c r="G86" s="57"/>
      <c r="H86" s="58"/>
      <c r="I86" s="498"/>
      <c r="J86" s="58"/>
      <c r="K86" s="57">
        <v>0</v>
      </c>
      <c r="L86" s="624">
        <v>30</v>
      </c>
    </row>
    <row r="87" spans="1:12" ht="31.5" customHeight="1" thickBot="1">
      <c r="A87" s="590"/>
      <c r="B87" s="592"/>
      <c r="C87" s="594"/>
      <c r="D87" s="144" t="s">
        <v>100</v>
      </c>
      <c r="E87" s="42" t="s">
        <v>474</v>
      </c>
      <c r="F87" s="43">
        <v>20</v>
      </c>
      <c r="G87" s="17"/>
      <c r="H87" s="23"/>
      <c r="I87" s="44"/>
      <c r="J87" s="23"/>
      <c r="K87" s="17">
        <f>SUM(G87+J87)</f>
        <v>0</v>
      </c>
      <c r="L87" s="625"/>
    </row>
    <row r="88" spans="1:12" ht="19.5" customHeight="1" thickBot="1">
      <c r="A88" s="91"/>
      <c r="B88" s="92">
        <v>6</v>
      </c>
      <c r="C88" s="92"/>
      <c r="D88" s="59"/>
      <c r="E88" s="616" t="s">
        <v>214</v>
      </c>
      <c r="F88" s="617"/>
      <c r="G88" s="618" t="s">
        <v>213</v>
      </c>
      <c r="H88" s="618"/>
      <c r="I88" s="618"/>
      <c r="J88" s="618"/>
      <c r="K88" s="619"/>
      <c r="L88" s="89">
        <v>6</v>
      </c>
    </row>
    <row r="89" spans="1:12" ht="20.25" customHeight="1">
      <c r="A89" s="639" t="s">
        <v>479</v>
      </c>
      <c r="B89" s="77">
        <v>1</v>
      </c>
      <c r="C89" s="132" t="s">
        <v>483</v>
      </c>
      <c r="D89" s="509" t="s">
        <v>475</v>
      </c>
      <c r="E89" s="37" t="s">
        <v>296</v>
      </c>
      <c r="F89" s="38">
        <v>10</v>
      </c>
      <c r="G89" s="9"/>
      <c r="H89" s="10"/>
      <c r="I89" s="39"/>
      <c r="J89" s="10"/>
      <c r="K89" s="9">
        <f>SUM(G89+J89)</f>
        <v>0</v>
      </c>
      <c r="L89" s="70">
        <v>10</v>
      </c>
    </row>
    <row r="90" spans="1:12" ht="20.25" customHeight="1">
      <c r="A90" s="640"/>
      <c r="B90" s="421">
        <v>0.5</v>
      </c>
      <c r="C90" s="665" t="s">
        <v>148</v>
      </c>
      <c r="D90" s="666"/>
      <c r="E90" s="37" t="s">
        <v>297</v>
      </c>
      <c r="F90" s="38">
        <v>5</v>
      </c>
      <c r="G90" s="9"/>
      <c r="H90" s="10"/>
      <c r="I90" s="39"/>
      <c r="J90" s="10"/>
      <c r="K90" s="9">
        <v>0</v>
      </c>
      <c r="L90" s="11">
        <v>5</v>
      </c>
    </row>
    <row r="91" spans="1:12" ht="20.25" customHeight="1">
      <c r="A91" s="640"/>
      <c r="B91" s="75">
        <f>L91/10</f>
        <v>0.5</v>
      </c>
      <c r="C91" s="622" t="s">
        <v>149</v>
      </c>
      <c r="D91" s="623"/>
      <c r="E91" s="40" t="s">
        <v>298</v>
      </c>
      <c r="F91" s="41">
        <v>5</v>
      </c>
      <c r="G91" s="20"/>
      <c r="H91" s="21"/>
      <c r="I91" s="34"/>
      <c r="J91" s="21"/>
      <c r="K91" s="20">
        <f>SUM(G91+J91)</f>
        <v>0</v>
      </c>
      <c r="L91" s="22">
        <v>5</v>
      </c>
    </row>
    <row r="92" spans="1:12" ht="20.25" customHeight="1" thickBot="1">
      <c r="A92" s="641"/>
      <c r="B92" s="78">
        <f>L92/10</f>
        <v>1</v>
      </c>
      <c r="C92" s="626" t="s">
        <v>150</v>
      </c>
      <c r="D92" s="627"/>
      <c r="E92" s="42" t="s">
        <v>299</v>
      </c>
      <c r="F92" s="43">
        <v>10</v>
      </c>
      <c r="G92" s="17"/>
      <c r="H92" s="23"/>
      <c r="I92" s="44"/>
      <c r="J92" s="23"/>
      <c r="K92" s="17">
        <f>SUM(G92+J92)</f>
        <v>0</v>
      </c>
      <c r="L92" s="18">
        <v>10</v>
      </c>
    </row>
    <row r="93" spans="1:12" ht="19.5" customHeight="1" thickBot="1">
      <c r="A93" s="91"/>
      <c r="B93" s="92">
        <v>3</v>
      </c>
      <c r="C93" s="92"/>
      <c r="D93" s="59"/>
      <c r="E93" s="616" t="s">
        <v>214</v>
      </c>
      <c r="F93" s="617"/>
      <c r="G93" s="618" t="s">
        <v>213</v>
      </c>
      <c r="H93" s="618"/>
      <c r="I93" s="618"/>
      <c r="J93" s="618"/>
      <c r="K93" s="619"/>
      <c r="L93" s="174">
        <v>3</v>
      </c>
    </row>
    <row r="94" spans="1:12" ht="24.75" customHeight="1">
      <c r="A94" s="639" t="s">
        <v>480</v>
      </c>
      <c r="B94" s="151">
        <v>2</v>
      </c>
      <c r="C94" s="132" t="s">
        <v>5</v>
      </c>
      <c r="D94" s="125" t="s">
        <v>101</v>
      </c>
      <c r="E94" s="37" t="s">
        <v>295</v>
      </c>
      <c r="F94" s="38">
        <v>20</v>
      </c>
      <c r="G94" s="9"/>
      <c r="H94" s="10"/>
      <c r="I94" s="39"/>
      <c r="J94" s="10"/>
      <c r="K94" s="9">
        <f>SUM(G94+J94)</f>
        <v>0</v>
      </c>
      <c r="L94" s="613">
        <v>40</v>
      </c>
    </row>
    <row r="95" spans="1:12" ht="24.75" customHeight="1">
      <c r="A95" s="640"/>
      <c r="B95" s="19">
        <v>1</v>
      </c>
      <c r="C95" s="142" t="s">
        <v>6</v>
      </c>
      <c r="D95" s="504" t="s">
        <v>481</v>
      </c>
      <c r="E95" s="37" t="s">
        <v>485</v>
      </c>
      <c r="F95" s="38">
        <v>10</v>
      </c>
      <c r="G95" s="9"/>
      <c r="H95" s="10"/>
      <c r="I95" s="39"/>
      <c r="J95" s="10"/>
      <c r="K95" s="9">
        <v>0</v>
      </c>
      <c r="L95" s="614"/>
    </row>
    <row r="96" spans="1:12" ht="24.75" customHeight="1" thickBot="1">
      <c r="A96" s="641"/>
      <c r="B96" s="420">
        <v>1</v>
      </c>
      <c r="C96" s="131" t="s">
        <v>484</v>
      </c>
      <c r="D96" s="127" t="s">
        <v>482</v>
      </c>
      <c r="E96" s="40" t="s">
        <v>294</v>
      </c>
      <c r="F96" s="41">
        <v>10</v>
      </c>
      <c r="G96" s="20"/>
      <c r="H96" s="21"/>
      <c r="I96" s="34"/>
      <c r="J96" s="21"/>
      <c r="K96" s="20">
        <f>SUM(G96+J96)</f>
        <v>0</v>
      </c>
      <c r="L96" s="625"/>
    </row>
    <row r="97" spans="1:12" ht="19.5" customHeight="1" thickBot="1">
      <c r="A97" s="91"/>
      <c r="B97" s="147">
        <v>4</v>
      </c>
      <c r="C97" s="147"/>
      <c r="D97" s="508"/>
      <c r="E97" s="616" t="s">
        <v>214</v>
      </c>
      <c r="F97" s="617"/>
      <c r="G97" s="618" t="s">
        <v>213</v>
      </c>
      <c r="H97" s="618"/>
      <c r="I97" s="618"/>
      <c r="J97" s="618"/>
      <c r="K97" s="619"/>
      <c r="L97" s="25">
        <v>4</v>
      </c>
    </row>
    <row r="98" ht="19.5" customHeight="1"/>
    <row r="99" ht="19.5" customHeight="1"/>
    <row r="100" ht="19.5" customHeight="1"/>
    <row r="101" ht="19.5" customHeight="1"/>
    <row r="102" ht="19.5" customHeight="1" thickBot="1"/>
    <row r="103" spans="1:12" ht="19.5" customHeight="1">
      <c r="A103" s="639" t="s">
        <v>486</v>
      </c>
      <c r="B103" s="642">
        <v>3</v>
      </c>
      <c r="C103" s="637"/>
      <c r="D103" s="638"/>
      <c r="E103" s="51"/>
      <c r="F103" s="51"/>
      <c r="G103" s="51" t="s">
        <v>46</v>
      </c>
      <c r="H103" s="51"/>
      <c r="I103" s="51"/>
      <c r="J103" s="51" t="s">
        <v>47</v>
      </c>
      <c r="K103" s="51"/>
      <c r="L103" s="613">
        <v>24</v>
      </c>
    </row>
    <row r="104" spans="1:12" ht="19.5" customHeight="1">
      <c r="A104" s="640"/>
      <c r="B104" s="643"/>
      <c r="C104" s="605" t="s">
        <v>128</v>
      </c>
      <c r="D104" s="658" t="s">
        <v>9</v>
      </c>
      <c r="E104" s="40" t="s">
        <v>301</v>
      </c>
      <c r="F104" s="41">
        <v>5</v>
      </c>
      <c r="G104" s="20"/>
      <c r="H104" s="40" t="s">
        <v>301</v>
      </c>
      <c r="I104" s="41">
        <v>5</v>
      </c>
      <c r="J104" s="20"/>
      <c r="K104" s="20">
        <f aca="true" t="shared" si="3" ref="K104:K148">SUM(G104+J104)</f>
        <v>0</v>
      </c>
      <c r="L104" s="614"/>
    </row>
    <row r="105" spans="1:12" ht="19.5" customHeight="1">
      <c r="A105" s="640"/>
      <c r="B105" s="643"/>
      <c r="C105" s="651"/>
      <c r="D105" s="726"/>
      <c r="E105" s="40" t="s">
        <v>491</v>
      </c>
      <c r="F105" s="41">
        <v>2</v>
      </c>
      <c r="G105" s="20"/>
      <c r="H105" s="40" t="s">
        <v>491</v>
      </c>
      <c r="I105" s="41">
        <v>2</v>
      </c>
      <c r="J105" s="20"/>
      <c r="K105" s="20">
        <f t="shared" si="3"/>
        <v>0</v>
      </c>
      <c r="L105" s="614"/>
    </row>
    <row r="106" spans="1:12" ht="19.5" customHeight="1">
      <c r="A106" s="640"/>
      <c r="B106" s="643"/>
      <c r="C106" s="137"/>
      <c r="D106" s="727"/>
      <c r="E106" s="40" t="s">
        <v>492</v>
      </c>
      <c r="F106" s="41">
        <v>1</v>
      </c>
      <c r="G106" s="20"/>
      <c r="H106" s="40" t="s">
        <v>492</v>
      </c>
      <c r="I106" s="41">
        <v>1</v>
      </c>
      <c r="J106" s="20"/>
      <c r="K106" s="20">
        <f t="shared" si="3"/>
        <v>0</v>
      </c>
      <c r="L106" s="614"/>
    </row>
    <row r="107" spans="1:12" ht="19.5" customHeight="1">
      <c r="A107" s="640"/>
      <c r="B107" s="643"/>
      <c r="C107" s="129" t="s">
        <v>2</v>
      </c>
      <c r="D107" s="133" t="s">
        <v>48</v>
      </c>
      <c r="E107" s="40" t="s">
        <v>304</v>
      </c>
      <c r="F107" s="41">
        <v>4</v>
      </c>
      <c r="G107" s="36"/>
      <c r="H107" s="40" t="s">
        <v>304</v>
      </c>
      <c r="I107" s="41">
        <v>4</v>
      </c>
      <c r="J107" s="36"/>
      <c r="K107" s="20">
        <f t="shared" si="3"/>
        <v>0</v>
      </c>
      <c r="L107" s="615"/>
    </row>
    <row r="108" spans="1:12" ht="19.5" customHeight="1">
      <c r="A108" s="640"/>
      <c r="B108" s="643"/>
      <c r="C108" s="142" t="s">
        <v>0</v>
      </c>
      <c r="D108" s="126" t="s">
        <v>30</v>
      </c>
      <c r="E108" s="40" t="s">
        <v>305</v>
      </c>
      <c r="F108" s="41">
        <v>2</v>
      </c>
      <c r="G108" s="20"/>
      <c r="H108" s="40" t="s">
        <v>305</v>
      </c>
      <c r="I108" s="41">
        <v>2</v>
      </c>
      <c r="J108" s="20"/>
      <c r="K108" s="20">
        <f t="shared" si="3"/>
        <v>0</v>
      </c>
      <c r="L108" s="632">
        <v>6</v>
      </c>
    </row>
    <row r="109" spans="1:12" ht="19.5" customHeight="1">
      <c r="A109" s="640"/>
      <c r="B109" s="647"/>
      <c r="C109" s="137"/>
      <c r="D109" s="126" t="s">
        <v>10</v>
      </c>
      <c r="E109" s="40" t="s">
        <v>493</v>
      </c>
      <c r="F109" s="41">
        <v>1</v>
      </c>
      <c r="G109" s="20"/>
      <c r="H109" s="40" t="s">
        <v>493</v>
      </c>
      <c r="I109" s="41">
        <v>1</v>
      </c>
      <c r="J109" s="20"/>
      <c r="K109" s="20">
        <f t="shared" si="3"/>
        <v>0</v>
      </c>
      <c r="L109" s="632"/>
    </row>
    <row r="110" spans="1:12" ht="19.5" customHeight="1">
      <c r="A110" s="640"/>
      <c r="B110" s="75">
        <f>L110/10</f>
        <v>1</v>
      </c>
      <c r="C110" s="633" t="s">
        <v>14</v>
      </c>
      <c r="D110" s="634"/>
      <c r="E110" s="40" t="s">
        <v>306</v>
      </c>
      <c r="F110" s="41">
        <v>5</v>
      </c>
      <c r="G110" s="20"/>
      <c r="H110" s="40" t="s">
        <v>306</v>
      </c>
      <c r="I110" s="41">
        <v>5</v>
      </c>
      <c r="J110" s="20"/>
      <c r="K110" s="20">
        <f t="shared" si="3"/>
        <v>0</v>
      </c>
      <c r="L110" s="22">
        <v>10</v>
      </c>
    </row>
    <row r="111" spans="1:12" ht="19.5" customHeight="1">
      <c r="A111" s="640"/>
      <c r="B111" s="646">
        <f>L111/10</f>
        <v>1</v>
      </c>
      <c r="C111" s="139" t="s">
        <v>1</v>
      </c>
      <c r="D111" s="133" t="s">
        <v>11</v>
      </c>
      <c r="E111" s="40" t="s">
        <v>307</v>
      </c>
      <c r="F111" s="41">
        <v>6</v>
      </c>
      <c r="G111" s="20"/>
      <c r="H111" s="21"/>
      <c r="I111" s="34"/>
      <c r="J111" s="21"/>
      <c r="K111" s="20">
        <f t="shared" si="3"/>
        <v>0</v>
      </c>
      <c r="L111" s="624">
        <v>10</v>
      </c>
    </row>
    <row r="112" spans="1:12" ht="19.5" customHeight="1">
      <c r="A112" s="640"/>
      <c r="B112" s="643"/>
      <c r="C112" s="134"/>
      <c r="D112" s="133" t="s">
        <v>12</v>
      </c>
      <c r="E112" s="40" t="s">
        <v>494</v>
      </c>
      <c r="F112" s="41">
        <v>2</v>
      </c>
      <c r="G112" s="20"/>
      <c r="H112" s="21"/>
      <c r="I112" s="34"/>
      <c r="J112" s="21"/>
      <c r="K112" s="20">
        <f t="shared" si="3"/>
        <v>0</v>
      </c>
      <c r="L112" s="614"/>
    </row>
    <row r="113" spans="1:12" ht="19.5" customHeight="1" thickBot="1">
      <c r="A113" s="641"/>
      <c r="B113" s="644"/>
      <c r="C113" s="135"/>
      <c r="D113" s="138" t="s">
        <v>13</v>
      </c>
      <c r="E113" s="42" t="s">
        <v>495</v>
      </c>
      <c r="F113" s="43">
        <v>2</v>
      </c>
      <c r="G113" s="17"/>
      <c r="H113" s="23"/>
      <c r="I113" s="44"/>
      <c r="J113" s="23"/>
      <c r="K113" s="17">
        <f t="shared" si="3"/>
        <v>0</v>
      </c>
      <c r="L113" s="625"/>
    </row>
    <row r="114" spans="1:12" ht="19.5" customHeight="1" thickBot="1">
      <c r="A114" s="91"/>
      <c r="B114" s="92">
        <v>5</v>
      </c>
      <c r="C114" s="92"/>
      <c r="D114" s="59"/>
      <c r="E114" s="616" t="s">
        <v>214</v>
      </c>
      <c r="F114" s="617"/>
      <c r="G114" s="618" t="s">
        <v>213</v>
      </c>
      <c r="H114" s="618"/>
      <c r="I114" s="618"/>
      <c r="J114" s="618"/>
      <c r="K114" s="619"/>
      <c r="L114" s="86">
        <v>5</v>
      </c>
    </row>
    <row r="115" spans="1:12" ht="19.5" customHeight="1">
      <c r="A115" s="639" t="s">
        <v>487</v>
      </c>
      <c r="B115" s="631">
        <f>L115/10</f>
        <v>2</v>
      </c>
      <c r="C115" s="136" t="s">
        <v>147</v>
      </c>
      <c r="D115" s="125" t="s">
        <v>49</v>
      </c>
      <c r="E115" s="37" t="s">
        <v>330</v>
      </c>
      <c r="F115" s="38">
        <v>10</v>
      </c>
      <c r="G115" s="9"/>
      <c r="H115" s="10"/>
      <c r="I115" s="39"/>
      <c r="J115" s="10"/>
      <c r="K115" s="9">
        <f t="shared" si="3"/>
        <v>0</v>
      </c>
      <c r="L115" s="613">
        <v>20</v>
      </c>
    </row>
    <row r="116" spans="1:12" ht="19.5" customHeight="1">
      <c r="A116" s="640"/>
      <c r="B116" s="597"/>
      <c r="C116" s="134"/>
      <c r="D116" s="133" t="s">
        <v>54</v>
      </c>
      <c r="E116" s="40" t="s">
        <v>496</v>
      </c>
      <c r="F116" s="41">
        <v>7</v>
      </c>
      <c r="G116" s="20"/>
      <c r="H116" s="21"/>
      <c r="I116" s="34"/>
      <c r="J116" s="21"/>
      <c r="K116" s="20">
        <f t="shared" si="3"/>
        <v>0</v>
      </c>
      <c r="L116" s="614"/>
    </row>
    <row r="117" spans="1:12" ht="19.5" customHeight="1">
      <c r="A117" s="640"/>
      <c r="B117" s="597"/>
      <c r="C117" s="137"/>
      <c r="D117" s="20" t="s">
        <v>55</v>
      </c>
      <c r="E117" s="40" t="s">
        <v>497</v>
      </c>
      <c r="F117" s="41">
        <v>3</v>
      </c>
      <c r="G117" s="20"/>
      <c r="H117" s="21"/>
      <c r="I117" s="34"/>
      <c r="J117" s="21"/>
      <c r="K117" s="20">
        <f t="shared" si="3"/>
        <v>0</v>
      </c>
      <c r="L117" s="615"/>
    </row>
    <row r="118" spans="1:12" ht="19.5" customHeight="1">
      <c r="A118" s="640"/>
      <c r="B118" s="603"/>
      <c r="C118" s="123"/>
      <c r="D118" s="141"/>
      <c r="E118" s="40"/>
      <c r="F118" s="41"/>
      <c r="G118" s="20" t="s">
        <v>46</v>
      </c>
      <c r="H118" s="20"/>
      <c r="I118" s="20"/>
      <c r="J118" s="20" t="s">
        <v>47</v>
      </c>
      <c r="K118" s="20"/>
      <c r="L118" s="624">
        <v>20</v>
      </c>
    </row>
    <row r="119" spans="1:12" ht="19.5" customHeight="1">
      <c r="A119" s="640"/>
      <c r="B119" s="646">
        <f>L118/10</f>
        <v>2</v>
      </c>
      <c r="C119" s="605" t="s">
        <v>129</v>
      </c>
      <c r="D119" s="20" t="s">
        <v>50</v>
      </c>
      <c r="E119" s="40" t="s">
        <v>333</v>
      </c>
      <c r="F119" s="41">
        <v>5</v>
      </c>
      <c r="G119" s="20"/>
      <c r="H119" s="40" t="s">
        <v>333</v>
      </c>
      <c r="I119" s="41">
        <v>5</v>
      </c>
      <c r="J119" s="20"/>
      <c r="K119" s="20">
        <f t="shared" si="3"/>
        <v>0</v>
      </c>
      <c r="L119" s="614"/>
    </row>
    <row r="120" spans="1:12" ht="19.5" customHeight="1">
      <c r="A120" s="640"/>
      <c r="B120" s="643"/>
      <c r="C120" s="606"/>
      <c r="D120" s="126" t="s">
        <v>23</v>
      </c>
      <c r="E120" s="40" t="s">
        <v>498</v>
      </c>
      <c r="F120" s="41">
        <v>2</v>
      </c>
      <c r="G120" s="20"/>
      <c r="H120" s="40" t="s">
        <v>498</v>
      </c>
      <c r="I120" s="41">
        <v>2</v>
      </c>
      <c r="J120" s="20"/>
      <c r="K120" s="20">
        <f t="shared" si="3"/>
        <v>0</v>
      </c>
      <c r="L120" s="614"/>
    </row>
    <row r="121" spans="1:12" ht="19.5" customHeight="1">
      <c r="A121" s="640"/>
      <c r="B121" s="643"/>
      <c r="C121" s="606"/>
      <c r="D121" s="126" t="s">
        <v>24</v>
      </c>
      <c r="E121" s="40" t="s">
        <v>499</v>
      </c>
      <c r="F121" s="41">
        <v>2</v>
      </c>
      <c r="G121" s="20"/>
      <c r="H121" s="40" t="s">
        <v>499</v>
      </c>
      <c r="I121" s="41">
        <v>2</v>
      </c>
      <c r="J121" s="20"/>
      <c r="K121" s="20">
        <f t="shared" si="3"/>
        <v>0</v>
      </c>
      <c r="L121" s="614"/>
    </row>
    <row r="122" spans="1:12" ht="19.5" customHeight="1" thickBot="1">
      <c r="A122" s="641"/>
      <c r="B122" s="644"/>
      <c r="C122" s="135"/>
      <c r="D122" s="138" t="s">
        <v>29</v>
      </c>
      <c r="E122" s="42" t="s">
        <v>500</v>
      </c>
      <c r="F122" s="43">
        <v>2</v>
      </c>
      <c r="G122" s="17"/>
      <c r="H122" s="23"/>
      <c r="I122" s="44"/>
      <c r="J122" s="23"/>
      <c r="K122" s="17">
        <f t="shared" si="3"/>
        <v>0</v>
      </c>
      <c r="L122" s="625"/>
    </row>
    <row r="123" spans="1:12" ht="19.5" customHeight="1" thickBot="1">
      <c r="A123" s="91"/>
      <c r="B123" s="92">
        <v>4</v>
      </c>
      <c r="C123" s="92"/>
      <c r="D123" s="59"/>
      <c r="E123" s="616" t="s">
        <v>214</v>
      </c>
      <c r="F123" s="617"/>
      <c r="G123" s="618" t="s">
        <v>213</v>
      </c>
      <c r="H123" s="618"/>
      <c r="I123" s="618"/>
      <c r="J123" s="618"/>
      <c r="K123" s="619"/>
      <c r="L123" s="86">
        <v>4</v>
      </c>
    </row>
    <row r="124" spans="1:12" ht="19.5" customHeight="1">
      <c r="A124" s="639" t="s">
        <v>488</v>
      </c>
      <c r="B124" s="642">
        <f>L124/10</f>
        <v>1.5</v>
      </c>
      <c r="C124" s="698" t="s">
        <v>146</v>
      </c>
      <c r="D124" s="648" t="s">
        <v>145</v>
      </c>
      <c r="E124" s="37" t="s">
        <v>336</v>
      </c>
      <c r="F124" s="38">
        <v>5</v>
      </c>
      <c r="G124" s="9"/>
      <c r="H124" s="10"/>
      <c r="I124" s="39"/>
      <c r="J124" s="10"/>
      <c r="K124" s="9">
        <f t="shared" si="3"/>
        <v>0</v>
      </c>
      <c r="L124" s="613">
        <v>15</v>
      </c>
    </row>
    <row r="125" spans="1:12" ht="19.5" customHeight="1">
      <c r="A125" s="640"/>
      <c r="B125" s="643"/>
      <c r="C125" s="606"/>
      <c r="D125" s="649"/>
      <c r="E125" s="40" t="s">
        <v>501</v>
      </c>
      <c r="F125" s="41">
        <v>3</v>
      </c>
      <c r="G125" s="20"/>
      <c r="H125" s="21"/>
      <c r="I125" s="34"/>
      <c r="J125" s="21"/>
      <c r="K125" s="20">
        <f t="shared" si="3"/>
        <v>0</v>
      </c>
      <c r="L125" s="614"/>
    </row>
    <row r="126" spans="1:12" ht="19.5" customHeight="1">
      <c r="A126" s="640"/>
      <c r="B126" s="643"/>
      <c r="C126" s="134"/>
      <c r="D126" s="649"/>
      <c r="E126" s="40" t="s">
        <v>502</v>
      </c>
      <c r="F126" s="41">
        <v>3</v>
      </c>
      <c r="G126" s="20"/>
      <c r="H126" s="21"/>
      <c r="I126" s="34"/>
      <c r="J126" s="21"/>
      <c r="K126" s="20">
        <f t="shared" si="3"/>
        <v>0</v>
      </c>
      <c r="L126" s="614"/>
    </row>
    <row r="127" spans="1:12" ht="19.5" customHeight="1">
      <c r="A127" s="640"/>
      <c r="B127" s="647"/>
      <c r="C127" s="137"/>
      <c r="D127" s="650"/>
      <c r="E127" s="40" t="s">
        <v>503</v>
      </c>
      <c r="F127" s="41">
        <v>4</v>
      </c>
      <c r="G127" s="20"/>
      <c r="H127" s="21"/>
      <c r="I127" s="34"/>
      <c r="J127" s="21"/>
      <c r="K127" s="20">
        <f t="shared" si="3"/>
        <v>0</v>
      </c>
      <c r="L127" s="615"/>
    </row>
    <row r="128" spans="1:12" ht="19.5" customHeight="1">
      <c r="A128" s="640"/>
      <c r="B128" s="75">
        <f>L128/10</f>
        <v>0.5</v>
      </c>
      <c r="C128" s="129" t="s">
        <v>144</v>
      </c>
      <c r="D128" s="126" t="s">
        <v>143</v>
      </c>
      <c r="E128" s="40" t="s">
        <v>338</v>
      </c>
      <c r="F128" s="41">
        <v>5</v>
      </c>
      <c r="G128" s="20"/>
      <c r="H128" s="21"/>
      <c r="I128" s="34"/>
      <c r="J128" s="21"/>
      <c r="K128" s="20">
        <f t="shared" si="3"/>
        <v>0</v>
      </c>
      <c r="L128" s="22">
        <v>5</v>
      </c>
    </row>
    <row r="129" spans="1:12" ht="19.5" customHeight="1">
      <c r="A129" s="640"/>
      <c r="B129" s="646">
        <f>L129/10</f>
        <v>1</v>
      </c>
      <c r="C129" s="140" t="s">
        <v>130</v>
      </c>
      <c r="D129" s="658" t="s">
        <v>131</v>
      </c>
      <c r="E129" s="40" t="s">
        <v>339</v>
      </c>
      <c r="F129" s="41">
        <v>3</v>
      </c>
      <c r="G129" s="20"/>
      <c r="H129" s="21"/>
      <c r="I129" s="34"/>
      <c r="J129" s="21"/>
      <c r="K129" s="20">
        <f t="shared" si="3"/>
        <v>0</v>
      </c>
      <c r="L129" s="624">
        <v>10</v>
      </c>
    </row>
    <row r="130" spans="1:12" ht="19.5" customHeight="1">
      <c r="A130" s="640"/>
      <c r="B130" s="643"/>
      <c r="C130" s="134"/>
      <c r="D130" s="649"/>
      <c r="E130" s="40" t="s">
        <v>504</v>
      </c>
      <c r="F130" s="41">
        <v>1</v>
      </c>
      <c r="G130" s="20"/>
      <c r="H130" s="21"/>
      <c r="I130" s="34"/>
      <c r="J130" s="21"/>
      <c r="K130" s="20">
        <f t="shared" si="3"/>
        <v>0</v>
      </c>
      <c r="L130" s="614"/>
    </row>
    <row r="131" spans="1:12" ht="19.5" customHeight="1">
      <c r="A131" s="640"/>
      <c r="B131" s="643"/>
      <c r="C131" s="134"/>
      <c r="D131" s="649"/>
      <c r="E131" s="40" t="s">
        <v>505</v>
      </c>
      <c r="F131" s="41">
        <v>4</v>
      </c>
      <c r="G131" s="20"/>
      <c r="H131" s="21"/>
      <c r="I131" s="34"/>
      <c r="J131" s="21"/>
      <c r="K131" s="20">
        <f t="shared" si="3"/>
        <v>0</v>
      </c>
      <c r="L131" s="614"/>
    </row>
    <row r="132" spans="1:12" ht="19.5" customHeight="1">
      <c r="A132" s="640"/>
      <c r="B132" s="643"/>
      <c r="C132" s="134"/>
      <c r="D132" s="649"/>
      <c r="E132" s="40" t="s">
        <v>506</v>
      </c>
      <c r="F132" s="41">
        <v>1</v>
      </c>
      <c r="G132" s="20"/>
      <c r="H132" s="21"/>
      <c r="I132" s="34"/>
      <c r="J132" s="21"/>
      <c r="K132" s="20">
        <f t="shared" si="3"/>
        <v>0</v>
      </c>
      <c r="L132" s="614"/>
    </row>
    <row r="133" spans="1:12" ht="19.5" customHeight="1">
      <c r="A133" s="640"/>
      <c r="B133" s="647"/>
      <c r="C133" s="137"/>
      <c r="D133" s="650"/>
      <c r="E133" s="40" t="s">
        <v>507</v>
      </c>
      <c r="F133" s="41">
        <v>1</v>
      </c>
      <c r="G133" s="20"/>
      <c r="H133" s="21"/>
      <c r="I133" s="34"/>
      <c r="J133" s="21"/>
      <c r="K133" s="20">
        <f t="shared" si="3"/>
        <v>0</v>
      </c>
      <c r="L133" s="615"/>
    </row>
    <row r="134" spans="1:12" ht="19.5" customHeight="1">
      <c r="A134" s="640"/>
      <c r="B134" s="643">
        <f>L134/10</f>
        <v>1</v>
      </c>
      <c r="C134" s="620" t="s">
        <v>25</v>
      </c>
      <c r="D134" s="621"/>
      <c r="E134" s="40" t="s">
        <v>344</v>
      </c>
      <c r="F134" s="41">
        <v>5</v>
      </c>
      <c r="G134" s="20"/>
      <c r="H134" s="21"/>
      <c r="I134" s="34"/>
      <c r="J134" s="21"/>
      <c r="K134" s="20">
        <f t="shared" si="3"/>
        <v>0</v>
      </c>
      <c r="L134" s="624">
        <v>10</v>
      </c>
    </row>
    <row r="135" spans="1:12" ht="19.5" customHeight="1" thickBot="1">
      <c r="A135" s="641"/>
      <c r="B135" s="644"/>
      <c r="C135" s="656" t="s">
        <v>26</v>
      </c>
      <c r="D135" s="657"/>
      <c r="E135" s="42" t="s">
        <v>508</v>
      </c>
      <c r="F135" s="43">
        <v>5</v>
      </c>
      <c r="G135" s="17"/>
      <c r="H135" s="23"/>
      <c r="I135" s="44"/>
      <c r="J135" s="23"/>
      <c r="K135" s="17">
        <f t="shared" si="3"/>
        <v>0</v>
      </c>
      <c r="L135" s="625"/>
    </row>
    <row r="136" spans="1:12" ht="19.5" customHeight="1" thickBot="1">
      <c r="A136" s="91"/>
      <c r="B136" s="92">
        <v>4</v>
      </c>
      <c r="C136" s="92"/>
      <c r="D136" s="59"/>
      <c r="E136" s="616" t="s">
        <v>214</v>
      </c>
      <c r="F136" s="617"/>
      <c r="G136" s="618" t="s">
        <v>213</v>
      </c>
      <c r="H136" s="618"/>
      <c r="I136" s="618"/>
      <c r="J136" s="618"/>
      <c r="K136" s="619"/>
      <c r="L136" s="86">
        <v>4</v>
      </c>
    </row>
    <row r="137" spans="1:12" ht="19.5" customHeight="1" thickBot="1">
      <c r="A137" s="694" t="s">
        <v>489</v>
      </c>
      <c r="B137" s="631">
        <f>L137/10</f>
        <v>1</v>
      </c>
      <c r="C137" s="661" t="s">
        <v>15</v>
      </c>
      <c r="D137" s="662"/>
      <c r="E137" s="49" t="s">
        <v>345</v>
      </c>
      <c r="F137" s="50">
        <v>5</v>
      </c>
      <c r="G137" s="51"/>
      <c r="H137" s="52"/>
      <c r="I137" s="53"/>
      <c r="J137" s="52"/>
      <c r="K137" s="51">
        <f t="shared" si="3"/>
        <v>0</v>
      </c>
      <c r="L137" s="703">
        <v>10</v>
      </c>
    </row>
    <row r="138" spans="1:12" ht="19.5" customHeight="1" thickBot="1">
      <c r="A138" s="694"/>
      <c r="B138" s="597"/>
      <c r="C138" s="654" t="s">
        <v>16</v>
      </c>
      <c r="D138" s="655"/>
      <c r="E138" s="40" t="s">
        <v>509</v>
      </c>
      <c r="F138" s="41">
        <v>1</v>
      </c>
      <c r="G138" s="20"/>
      <c r="H138" s="21"/>
      <c r="I138" s="34"/>
      <c r="J138" s="21"/>
      <c r="K138" s="20">
        <f t="shared" si="3"/>
        <v>0</v>
      </c>
      <c r="L138" s="632"/>
    </row>
    <row r="139" spans="1:12" ht="19.5" customHeight="1" thickBot="1">
      <c r="A139" s="694"/>
      <c r="B139" s="603"/>
      <c r="C139" s="704" t="s">
        <v>17</v>
      </c>
      <c r="D139" s="636"/>
      <c r="E139" s="40" t="s">
        <v>510</v>
      </c>
      <c r="F139" s="41">
        <v>4</v>
      </c>
      <c r="G139" s="20"/>
      <c r="H139" s="21"/>
      <c r="I139" s="34"/>
      <c r="J139" s="21"/>
      <c r="K139" s="20">
        <f t="shared" si="3"/>
        <v>0</v>
      </c>
      <c r="L139" s="632"/>
    </row>
    <row r="140" spans="1:12" ht="19.5" customHeight="1" thickBot="1">
      <c r="A140" s="694"/>
      <c r="B140" s="591">
        <v>1</v>
      </c>
      <c r="C140" s="652" t="s">
        <v>103</v>
      </c>
      <c r="D140" s="653"/>
      <c r="E140" s="40" t="s">
        <v>348</v>
      </c>
      <c r="F140" s="41">
        <v>2</v>
      </c>
      <c r="G140" s="68"/>
      <c r="H140" s="40" t="s">
        <v>513</v>
      </c>
      <c r="I140" s="40">
        <v>2</v>
      </c>
      <c r="J140" s="41"/>
      <c r="K140" s="20">
        <f t="shared" si="3"/>
        <v>0</v>
      </c>
      <c r="L140" s="632">
        <v>10</v>
      </c>
    </row>
    <row r="141" spans="1:12" ht="19.5" customHeight="1" thickBot="1">
      <c r="A141" s="694"/>
      <c r="B141" s="597"/>
      <c r="C141" s="511"/>
      <c r="D141" s="422"/>
      <c r="E141" s="40" t="s">
        <v>511</v>
      </c>
      <c r="F141" s="41">
        <v>2</v>
      </c>
      <c r="G141" s="68"/>
      <c r="H141" s="40" t="s">
        <v>514</v>
      </c>
      <c r="I141" s="40">
        <v>2</v>
      </c>
      <c r="J141" s="41"/>
      <c r="K141" s="20">
        <f t="shared" si="3"/>
        <v>0</v>
      </c>
      <c r="L141" s="632"/>
    </row>
    <row r="142" spans="1:12" ht="19.5" customHeight="1" thickBot="1">
      <c r="A142" s="694"/>
      <c r="B142" s="597"/>
      <c r="C142" s="511"/>
      <c r="D142" s="422"/>
      <c r="E142" s="486" t="s">
        <v>512</v>
      </c>
      <c r="F142" s="275">
        <v>2</v>
      </c>
      <c r="G142" s="510"/>
      <c r="H142" s="486"/>
      <c r="I142" s="486"/>
      <c r="J142" s="275"/>
      <c r="K142" s="20"/>
      <c r="L142" s="632"/>
    </row>
    <row r="143" spans="1:12" ht="19.5" customHeight="1" thickBot="1">
      <c r="A143" s="694"/>
      <c r="B143" s="597">
        <v>2</v>
      </c>
      <c r="C143" s="130" t="s">
        <v>515</v>
      </c>
      <c r="D143" s="20" t="s">
        <v>517</v>
      </c>
      <c r="E143" s="486" t="s">
        <v>349</v>
      </c>
      <c r="F143" s="275">
        <v>10</v>
      </c>
      <c r="G143" s="510"/>
      <c r="H143" s="486"/>
      <c r="I143" s="486"/>
      <c r="J143" s="275"/>
      <c r="K143" s="20"/>
      <c r="L143" s="632">
        <v>20</v>
      </c>
    </row>
    <row r="144" spans="1:12" ht="19.5" customHeight="1" thickBot="1">
      <c r="A144" s="694"/>
      <c r="B144" s="592"/>
      <c r="C144" s="131" t="s">
        <v>516</v>
      </c>
      <c r="D144" s="17" t="s">
        <v>518</v>
      </c>
      <c r="E144" s="42" t="s">
        <v>519</v>
      </c>
      <c r="F144" s="43">
        <v>10</v>
      </c>
      <c r="G144" s="17"/>
      <c r="H144" s="23"/>
      <c r="I144" s="44"/>
      <c r="J144" s="23"/>
      <c r="K144" s="20">
        <f t="shared" si="3"/>
        <v>0</v>
      </c>
      <c r="L144" s="705"/>
    </row>
    <row r="145" spans="1:12" ht="19.5" customHeight="1" thickBot="1">
      <c r="A145" s="512"/>
      <c r="B145" s="92">
        <v>4</v>
      </c>
      <c r="C145" s="92"/>
      <c r="D145" s="59"/>
      <c r="E145" s="616" t="s">
        <v>214</v>
      </c>
      <c r="F145" s="617"/>
      <c r="G145" s="618" t="s">
        <v>213</v>
      </c>
      <c r="H145" s="618"/>
      <c r="I145" s="618"/>
      <c r="J145" s="618"/>
      <c r="K145" s="619"/>
      <c r="L145" s="86">
        <v>4</v>
      </c>
    </row>
    <row r="146" spans="1:12" ht="24.75" customHeight="1">
      <c r="A146" s="639" t="s">
        <v>490</v>
      </c>
      <c r="B146" s="642">
        <f>L146/10</f>
        <v>2</v>
      </c>
      <c r="C146" s="661" t="s">
        <v>18</v>
      </c>
      <c r="D146" s="662"/>
      <c r="E146" s="49" t="s">
        <v>350</v>
      </c>
      <c r="F146" s="50">
        <v>10</v>
      </c>
      <c r="G146" s="51"/>
      <c r="H146" s="52"/>
      <c r="I146" s="53"/>
      <c r="J146" s="52"/>
      <c r="K146" s="51">
        <f t="shared" si="3"/>
        <v>0</v>
      </c>
      <c r="L146" s="613">
        <v>20</v>
      </c>
    </row>
    <row r="147" spans="1:12" ht="24.75" customHeight="1">
      <c r="A147" s="640"/>
      <c r="B147" s="643"/>
      <c r="C147" s="654" t="s">
        <v>522</v>
      </c>
      <c r="D147" s="655"/>
      <c r="E147" s="40" t="s">
        <v>520</v>
      </c>
      <c r="F147" s="41">
        <v>5</v>
      </c>
      <c r="G147" s="20"/>
      <c r="H147" s="21"/>
      <c r="I147" s="34"/>
      <c r="J147" s="21"/>
      <c r="K147" s="20">
        <f t="shared" si="3"/>
        <v>0</v>
      </c>
      <c r="L147" s="614"/>
    </row>
    <row r="148" spans="1:12" ht="24.75" customHeight="1" thickBot="1">
      <c r="A148" s="641"/>
      <c r="B148" s="644"/>
      <c r="C148" s="656" t="s">
        <v>523</v>
      </c>
      <c r="D148" s="657"/>
      <c r="E148" s="42" t="s">
        <v>521</v>
      </c>
      <c r="F148" s="43">
        <v>5</v>
      </c>
      <c r="G148" s="17"/>
      <c r="H148" s="23"/>
      <c r="I148" s="44"/>
      <c r="J148" s="23"/>
      <c r="K148" s="17">
        <f t="shared" si="3"/>
        <v>0</v>
      </c>
      <c r="L148" s="625"/>
    </row>
    <row r="149" spans="1:12" ht="19.5" customHeight="1" thickBot="1">
      <c r="A149" s="488"/>
      <c r="B149" s="92">
        <v>2</v>
      </c>
      <c r="C149" s="92"/>
      <c r="D149" s="59"/>
      <c r="E149" s="692" t="s">
        <v>214</v>
      </c>
      <c r="F149" s="693"/>
      <c r="G149" s="618" t="s">
        <v>213</v>
      </c>
      <c r="H149" s="618"/>
      <c r="I149" s="618"/>
      <c r="J149" s="618"/>
      <c r="K149" s="619"/>
      <c r="L149" s="86">
        <v>2</v>
      </c>
    </row>
    <row r="150" spans="1:12" ht="19.5" customHeight="1">
      <c r="A150" s="639" t="s">
        <v>524</v>
      </c>
      <c r="B150" s="8">
        <v>1</v>
      </c>
      <c r="C150" s="701" t="s">
        <v>529</v>
      </c>
      <c r="D150" s="702"/>
      <c r="E150" s="74" t="s">
        <v>364</v>
      </c>
      <c r="F150" s="51">
        <v>10</v>
      </c>
      <c r="G150" s="9"/>
      <c r="H150" s="10"/>
      <c r="I150" s="39"/>
      <c r="J150" s="10"/>
      <c r="K150" s="9">
        <f>SUM(G150+J150)</f>
        <v>0</v>
      </c>
      <c r="L150" s="71">
        <v>10</v>
      </c>
    </row>
    <row r="151" spans="1:12" ht="19.5" customHeight="1">
      <c r="A151" s="640"/>
      <c r="B151" s="45">
        <v>1</v>
      </c>
      <c r="C151" s="665" t="s">
        <v>528</v>
      </c>
      <c r="D151" s="666"/>
      <c r="E151" s="72" t="s">
        <v>365</v>
      </c>
      <c r="F151" s="20">
        <v>10</v>
      </c>
      <c r="G151" s="20"/>
      <c r="H151" s="21"/>
      <c r="I151" s="34"/>
      <c r="J151" s="21"/>
      <c r="K151" s="20">
        <v>0</v>
      </c>
      <c r="L151" s="29">
        <v>10</v>
      </c>
    </row>
    <row r="152" spans="1:12" ht="19.5" customHeight="1">
      <c r="A152" s="640"/>
      <c r="B152" s="45">
        <v>1</v>
      </c>
      <c r="C152" s="130" t="s">
        <v>526</v>
      </c>
      <c r="D152" s="126" t="s">
        <v>525</v>
      </c>
      <c r="E152" s="72" t="s">
        <v>366</v>
      </c>
      <c r="F152" s="20">
        <v>10</v>
      </c>
      <c r="G152" s="20"/>
      <c r="H152" s="21"/>
      <c r="I152" s="34"/>
      <c r="J152" s="21"/>
      <c r="K152" s="20">
        <v>0</v>
      </c>
      <c r="L152" s="29">
        <v>10</v>
      </c>
    </row>
    <row r="153" spans="1:12" ht="19.5" customHeight="1" thickBot="1">
      <c r="A153" s="641"/>
      <c r="B153" s="12">
        <v>1</v>
      </c>
      <c r="C153" s="131" t="s">
        <v>527</v>
      </c>
      <c r="D153" s="127" t="s">
        <v>125</v>
      </c>
      <c r="E153" s="73" t="s">
        <v>367</v>
      </c>
      <c r="F153" s="17">
        <v>10</v>
      </c>
      <c r="G153" s="17"/>
      <c r="H153" s="23"/>
      <c r="I153" s="44"/>
      <c r="J153" s="23"/>
      <c r="K153" s="17">
        <f>SUM(G153+J153)</f>
        <v>0</v>
      </c>
      <c r="L153" s="33">
        <v>10</v>
      </c>
    </row>
    <row r="154" spans="1:12" ht="19.5" customHeight="1" thickBot="1">
      <c r="A154" s="488"/>
      <c r="B154" s="92">
        <v>4</v>
      </c>
      <c r="C154" s="92"/>
      <c r="D154" s="59"/>
      <c r="E154" s="616" t="s">
        <v>214</v>
      </c>
      <c r="F154" s="617"/>
      <c r="G154" s="618" t="s">
        <v>213</v>
      </c>
      <c r="H154" s="618"/>
      <c r="I154" s="618"/>
      <c r="J154" s="618"/>
      <c r="K154" s="619"/>
      <c r="L154" s="25">
        <v>4</v>
      </c>
    </row>
    <row r="155" spans="1:12" ht="19.5" customHeight="1">
      <c r="A155" s="639" t="s">
        <v>530</v>
      </c>
      <c r="B155" s="631">
        <f>L155/10</f>
        <v>4</v>
      </c>
      <c r="C155" s="663" t="s">
        <v>136</v>
      </c>
      <c r="D155" s="648" t="s">
        <v>59</v>
      </c>
      <c r="E155" s="37" t="s">
        <v>531</v>
      </c>
      <c r="F155" s="38">
        <v>12</v>
      </c>
      <c r="G155" s="9"/>
      <c r="H155" s="37" t="s">
        <v>536</v>
      </c>
      <c r="I155" s="54">
        <v>12</v>
      </c>
      <c r="J155" s="9"/>
      <c r="K155" s="9">
        <f>SUM(G155+J155)</f>
        <v>0</v>
      </c>
      <c r="L155" s="614">
        <v>40</v>
      </c>
    </row>
    <row r="156" spans="1:12" ht="19.5" customHeight="1">
      <c r="A156" s="640"/>
      <c r="B156" s="597"/>
      <c r="C156" s="664"/>
      <c r="D156" s="649"/>
      <c r="E156" s="40" t="s">
        <v>532</v>
      </c>
      <c r="F156" s="41">
        <v>10</v>
      </c>
      <c r="G156" s="20"/>
      <c r="H156" s="40" t="s">
        <v>537</v>
      </c>
      <c r="I156" s="63" t="s">
        <v>70</v>
      </c>
      <c r="J156" s="20"/>
      <c r="K156" s="20">
        <f>SUM(G156+J156)</f>
        <v>0</v>
      </c>
      <c r="L156" s="614"/>
    </row>
    <row r="157" spans="1:12" ht="19.5" customHeight="1">
      <c r="A157" s="640"/>
      <c r="B157" s="603"/>
      <c r="C157" s="664"/>
      <c r="D157" s="650"/>
      <c r="E157" s="40" t="s">
        <v>533</v>
      </c>
      <c r="F157" s="41">
        <v>6</v>
      </c>
      <c r="G157" s="20"/>
      <c r="H157" s="21"/>
      <c r="I157" s="34"/>
      <c r="J157" s="21"/>
      <c r="K157" s="20">
        <f>SUM(G157+J157)</f>
        <v>0</v>
      </c>
      <c r="L157" s="615"/>
    </row>
    <row r="158" spans="1:12" ht="19.5" customHeight="1">
      <c r="A158" s="640"/>
      <c r="B158" s="591">
        <f>L158/10</f>
        <v>1</v>
      </c>
      <c r="C158" s="605" t="s">
        <v>127</v>
      </c>
      <c r="D158" s="658" t="s">
        <v>60</v>
      </c>
      <c r="E158" s="40" t="s">
        <v>534</v>
      </c>
      <c r="F158" s="41">
        <v>8</v>
      </c>
      <c r="G158" s="20"/>
      <c r="H158" s="40" t="s">
        <v>538</v>
      </c>
      <c r="I158" s="55">
        <v>2</v>
      </c>
      <c r="J158" s="20"/>
      <c r="K158" s="20">
        <f>SUM(G158+J158)</f>
        <v>0</v>
      </c>
      <c r="L158" s="624">
        <v>10</v>
      </c>
    </row>
    <row r="159" spans="1:12" ht="19.5" customHeight="1" thickBot="1">
      <c r="A159" s="641"/>
      <c r="B159" s="592"/>
      <c r="C159" s="713"/>
      <c r="D159" s="714"/>
      <c r="E159" s="42" t="s">
        <v>535</v>
      </c>
      <c r="F159" s="64" t="s">
        <v>71</v>
      </c>
      <c r="G159" s="17"/>
      <c r="H159" s="42" t="s">
        <v>539</v>
      </c>
      <c r="I159" s="64" t="s">
        <v>70</v>
      </c>
      <c r="J159" s="17"/>
      <c r="K159" s="17">
        <f>SUM(G159+J159)</f>
        <v>0</v>
      </c>
      <c r="L159" s="625"/>
    </row>
    <row r="160" spans="1:12" ht="19.5" customHeight="1" thickBot="1">
      <c r="A160" s="489"/>
      <c r="B160" s="92">
        <v>5</v>
      </c>
      <c r="C160" s="92"/>
      <c r="D160" s="59"/>
      <c r="E160" s="616" t="s">
        <v>214</v>
      </c>
      <c r="F160" s="617"/>
      <c r="G160" s="618" t="s">
        <v>213</v>
      </c>
      <c r="H160" s="618"/>
      <c r="I160" s="618"/>
      <c r="J160" s="618"/>
      <c r="K160" s="619"/>
      <c r="L160" s="86">
        <v>5</v>
      </c>
    </row>
    <row r="161" ht="0.75" customHeight="1">
      <c r="A161" s="271"/>
    </row>
    <row r="162" ht="0.75" customHeight="1"/>
    <row r="163" ht="1.5" customHeight="1" thickBot="1"/>
    <row r="164" spans="1:12" ht="19.5" customHeight="1">
      <c r="A164" s="695" t="s">
        <v>541</v>
      </c>
      <c r="B164" s="631">
        <f>L164/10</f>
        <v>3</v>
      </c>
      <c r="C164" s="659" t="s">
        <v>142</v>
      </c>
      <c r="D164" s="645" t="s">
        <v>141</v>
      </c>
      <c r="E164" s="49" t="s">
        <v>379</v>
      </c>
      <c r="F164" s="50">
        <v>12</v>
      </c>
      <c r="G164" s="51"/>
      <c r="H164" s="52"/>
      <c r="I164" s="53"/>
      <c r="J164" s="52"/>
      <c r="K164" s="51">
        <f>SUM(G164+J164)</f>
        <v>0</v>
      </c>
      <c r="L164" s="613">
        <v>30</v>
      </c>
    </row>
    <row r="165" spans="1:12" ht="19.5" customHeight="1">
      <c r="A165" s="696"/>
      <c r="B165" s="597"/>
      <c r="C165" s="660"/>
      <c r="D165" s="609"/>
      <c r="E165" s="40" t="s">
        <v>549</v>
      </c>
      <c r="F165" s="41">
        <v>4</v>
      </c>
      <c r="G165" s="20"/>
      <c r="H165" s="21"/>
      <c r="I165" s="34"/>
      <c r="J165" s="21"/>
      <c r="K165" s="20">
        <f>SUM(G165+J165)</f>
        <v>0</v>
      </c>
      <c r="L165" s="614"/>
    </row>
    <row r="166" spans="1:12" ht="19.5" customHeight="1">
      <c r="A166" s="696"/>
      <c r="B166" s="597"/>
      <c r="C166" s="660"/>
      <c r="D166" s="609"/>
      <c r="E166" s="40" t="s">
        <v>550</v>
      </c>
      <c r="F166" s="41">
        <v>4</v>
      </c>
      <c r="G166" s="20"/>
      <c r="H166" s="21"/>
      <c r="I166" s="34"/>
      <c r="J166" s="21"/>
      <c r="K166" s="20">
        <f>SUM(G166+J166)</f>
        <v>0</v>
      </c>
      <c r="L166" s="614"/>
    </row>
    <row r="167" spans="1:12" ht="19.5" customHeight="1">
      <c r="A167" s="696"/>
      <c r="B167" s="597"/>
      <c r="C167" s="715" t="s">
        <v>19</v>
      </c>
      <c r="D167" s="610"/>
      <c r="E167" s="40" t="s">
        <v>382</v>
      </c>
      <c r="F167" s="41">
        <v>5</v>
      </c>
      <c r="G167" s="20"/>
      <c r="H167" s="21"/>
      <c r="I167" s="34"/>
      <c r="J167" s="21"/>
      <c r="K167" s="20">
        <f>SUM(G167+J167)</f>
        <v>0</v>
      </c>
      <c r="L167" s="614"/>
    </row>
    <row r="168" spans="1:12" ht="19.5" customHeight="1" thickBot="1">
      <c r="A168" s="697"/>
      <c r="B168" s="592"/>
      <c r="C168" s="720" t="s">
        <v>20</v>
      </c>
      <c r="D168" s="721"/>
      <c r="E168" s="42" t="s">
        <v>383</v>
      </c>
      <c r="F168" s="43">
        <v>5</v>
      </c>
      <c r="G168" s="17"/>
      <c r="H168" s="23"/>
      <c r="I168" s="44"/>
      <c r="J168" s="23"/>
      <c r="K168" s="17">
        <f>SUM(G168+J168)</f>
        <v>0</v>
      </c>
      <c r="L168" s="625"/>
    </row>
    <row r="169" spans="1:12" ht="19.5" customHeight="1" thickBot="1">
      <c r="A169" s="91"/>
      <c r="B169" s="92">
        <v>3</v>
      </c>
      <c r="C169" s="92"/>
      <c r="D169" s="59"/>
      <c r="E169" s="616" t="s">
        <v>214</v>
      </c>
      <c r="F169" s="617"/>
      <c r="G169" s="618" t="s">
        <v>213</v>
      </c>
      <c r="H169" s="618"/>
      <c r="I169" s="618"/>
      <c r="J169" s="618"/>
      <c r="K169" s="619"/>
      <c r="L169" s="86">
        <v>3</v>
      </c>
    </row>
    <row r="170" spans="1:12" ht="24.75" customHeight="1">
      <c r="A170" s="639" t="s">
        <v>542</v>
      </c>
      <c r="B170" s="631">
        <f>L170/10</f>
        <v>2</v>
      </c>
      <c r="C170" s="708" t="s">
        <v>21</v>
      </c>
      <c r="D170" s="709"/>
      <c r="E170" s="37" t="s">
        <v>384</v>
      </c>
      <c r="F170" s="38">
        <v>10</v>
      </c>
      <c r="G170" s="9"/>
      <c r="H170" s="10"/>
      <c r="I170" s="39"/>
      <c r="J170" s="10"/>
      <c r="K170" s="9">
        <f>SUM(G170+J170)</f>
        <v>0</v>
      </c>
      <c r="L170" s="613">
        <v>20</v>
      </c>
    </row>
    <row r="171" spans="1:12" ht="24.75" customHeight="1">
      <c r="A171" s="640"/>
      <c r="B171" s="603"/>
      <c r="C171" s="710" t="s">
        <v>22</v>
      </c>
      <c r="D171" s="634"/>
      <c r="E171" s="40" t="s">
        <v>551</v>
      </c>
      <c r="F171" s="41">
        <v>10</v>
      </c>
      <c r="G171" s="20"/>
      <c r="H171" s="21"/>
      <c r="I171" s="34"/>
      <c r="J171" s="21"/>
      <c r="K171" s="20">
        <f>SUM(G171+J171)</f>
        <v>0</v>
      </c>
      <c r="L171" s="615"/>
    </row>
    <row r="172" spans="1:12" ht="24.75" customHeight="1" thickBot="1">
      <c r="A172" s="641"/>
      <c r="B172" s="76">
        <v>1</v>
      </c>
      <c r="C172" s="711" t="s">
        <v>540</v>
      </c>
      <c r="D172" s="712"/>
      <c r="E172" s="42" t="s">
        <v>385</v>
      </c>
      <c r="F172" s="43">
        <v>10</v>
      </c>
      <c r="G172" s="17"/>
      <c r="H172" s="23"/>
      <c r="I172" s="44"/>
      <c r="J172" s="23"/>
      <c r="K172" s="17">
        <f>SUM(G172+J172)</f>
        <v>0</v>
      </c>
      <c r="L172" s="33">
        <v>10</v>
      </c>
    </row>
    <row r="173" spans="1:12" ht="19.5" customHeight="1" thickBot="1">
      <c r="A173" s="91"/>
      <c r="B173" s="92">
        <v>3</v>
      </c>
      <c r="C173" s="92"/>
      <c r="D173" s="59"/>
      <c r="E173" s="616" t="s">
        <v>214</v>
      </c>
      <c r="F173" s="617"/>
      <c r="G173" s="618" t="s">
        <v>213</v>
      </c>
      <c r="H173" s="618"/>
      <c r="I173" s="618"/>
      <c r="J173" s="618"/>
      <c r="K173" s="619"/>
      <c r="L173" s="85">
        <v>4</v>
      </c>
    </row>
    <row r="174" spans="1:12" ht="60" customHeight="1" thickBot="1">
      <c r="A174" s="424" t="s">
        <v>543</v>
      </c>
      <c r="B174" s="93">
        <f>L174/10</f>
        <v>1</v>
      </c>
      <c r="C174" s="717" t="s">
        <v>37</v>
      </c>
      <c r="D174" s="718"/>
      <c r="E174" s="24" t="s">
        <v>386</v>
      </c>
      <c r="F174" s="46">
        <v>10</v>
      </c>
      <c r="G174" s="46"/>
      <c r="H174" s="47"/>
      <c r="I174" s="48"/>
      <c r="J174" s="47"/>
      <c r="K174" s="46">
        <f>SUM(G174+J174)</f>
        <v>0</v>
      </c>
      <c r="L174" s="25">
        <v>10</v>
      </c>
    </row>
    <row r="175" spans="1:12" ht="19.5" customHeight="1" thickBot="1">
      <c r="A175" s="91"/>
      <c r="B175" s="92">
        <v>1</v>
      </c>
      <c r="C175" s="92"/>
      <c r="D175" s="59"/>
      <c r="E175" s="616" t="s">
        <v>214</v>
      </c>
      <c r="F175" s="617"/>
      <c r="G175" s="618" t="s">
        <v>213</v>
      </c>
      <c r="H175" s="618"/>
      <c r="I175" s="618"/>
      <c r="J175" s="618"/>
      <c r="K175" s="619"/>
      <c r="L175" s="25">
        <v>1</v>
      </c>
    </row>
    <row r="176" spans="1:12" ht="19.5" customHeight="1" thickBot="1">
      <c r="A176" s="694" t="s">
        <v>544</v>
      </c>
      <c r="B176" s="631">
        <f>L176/10</f>
        <v>2</v>
      </c>
      <c r="C176" s="698" t="s">
        <v>547</v>
      </c>
      <c r="D176" s="125" t="s">
        <v>126</v>
      </c>
      <c r="E176" s="9" t="s">
        <v>396</v>
      </c>
      <c r="F176" s="9">
        <v>14</v>
      </c>
      <c r="G176" s="9"/>
      <c r="H176" s="10"/>
      <c r="I176" s="10"/>
      <c r="J176" s="10"/>
      <c r="K176" s="9">
        <f>SUM(G176+J176)</f>
        <v>0</v>
      </c>
      <c r="L176" s="613">
        <v>20</v>
      </c>
    </row>
    <row r="177" spans="1:12" ht="19.5" customHeight="1" thickBot="1">
      <c r="A177" s="694"/>
      <c r="B177" s="603"/>
      <c r="C177" s="599"/>
      <c r="D177" s="415" t="s">
        <v>545</v>
      </c>
      <c r="E177" s="487" t="s">
        <v>546</v>
      </c>
      <c r="F177" s="9">
        <v>6</v>
      </c>
      <c r="G177" s="9"/>
      <c r="H177" s="10"/>
      <c r="I177" s="10"/>
      <c r="J177" s="10"/>
      <c r="K177" s="9">
        <v>0</v>
      </c>
      <c r="L177" s="615"/>
    </row>
    <row r="178" spans="1:12" ht="19.5" customHeight="1" thickBot="1">
      <c r="A178" s="694"/>
      <c r="B178" s="596">
        <f>L178/10</f>
        <v>1</v>
      </c>
      <c r="C178" s="710" t="s">
        <v>52</v>
      </c>
      <c r="D178" s="634"/>
      <c r="E178" s="56" t="s">
        <v>387</v>
      </c>
      <c r="F178" s="20">
        <v>6</v>
      </c>
      <c r="G178" s="20"/>
      <c r="H178" s="21"/>
      <c r="I178" s="21"/>
      <c r="J178" s="21"/>
      <c r="K178" s="20">
        <f>SUM(G178+J178)</f>
        <v>0</v>
      </c>
      <c r="L178" s="624">
        <v>10</v>
      </c>
    </row>
    <row r="179" spans="1:12" ht="19.5" customHeight="1" thickBot="1">
      <c r="A179" s="694"/>
      <c r="B179" s="596"/>
      <c r="C179" s="722" t="s">
        <v>51</v>
      </c>
      <c r="D179" s="634"/>
      <c r="E179" s="56" t="s">
        <v>548</v>
      </c>
      <c r="F179" s="57">
        <v>4</v>
      </c>
      <c r="G179" s="57"/>
      <c r="H179" s="58"/>
      <c r="I179" s="58"/>
      <c r="J179" s="58"/>
      <c r="K179" s="20">
        <f>SUM(G179+J179)</f>
        <v>0</v>
      </c>
      <c r="L179" s="615"/>
    </row>
    <row r="180" spans="1:12" ht="19.5" customHeight="1" thickBot="1">
      <c r="A180" s="694"/>
      <c r="B180" s="32">
        <f>L180/10</f>
        <v>1</v>
      </c>
      <c r="C180" s="711" t="s">
        <v>27</v>
      </c>
      <c r="D180" s="712"/>
      <c r="E180" s="17" t="s">
        <v>388</v>
      </c>
      <c r="F180" s="17">
        <v>10</v>
      </c>
      <c r="G180" s="17"/>
      <c r="H180" s="23"/>
      <c r="I180" s="23"/>
      <c r="J180" s="23"/>
      <c r="K180" s="17">
        <f>SUM(G180+J180)</f>
        <v>0</v>
      </c>
      <c r="L180" s="33">
        <v>10</v>
      </c>
    </row>
    <row r="181" spans="1:12" ht="19.5" customHeight="1" thickBot="1">
      <c r="A181" s="488"/>
      <c r="B181" s="92">
        <v>4</v>
      </c>
      <c r="C181" s="92"/>
      <c r="D181" s="59"/>
      <c r="E181" s="616" t="s">
        <v>214</v>
      </c>
      <c r="F181" s="617"/>
      <c r="G181" s="618" t="s">
        <v>213</v>
      </c>
      <c r="H181" s="618"/>
      <c r="I181" s="618"/>
      <c r="J181" s="618"/>
      <c r="K181" s="619"/>
      <c r="L181" s="86">
        <v>4</v>
      </c>
    </row>
    <row r="182" ht="3" customHeight="1" thickBot="1">
      <c r="A182" s="513"/>
    </row>
    <row r="183" spans="1:12" ht="27" customHeight="1">
      <c r="A183" s="639" t="s">
        <v>555</v>
      </c>
      <c r="B183" s="151">
        <v>1</v>
      </c>
      <c r="C183" s="701" t="s">
        <v>553</v>
      </c>
      <c r="D183" s="702"/>
      <c r="E183" s="514" t="s">
        <v>372</v>
      </c>
      <c r="F183" s="515">
        <v>10</v>
      </c>
      <c r="G183" s="507"/>
      <c r="H183" s="516"/>
      <c r="I183" s="517"/>
      <c r="J183" s="516"/>
      <c r="K183" s="507">
        <f>SUM(G183+J183)</f>
        <v>0</v>
      </c>
      <c r="L183" s="150">
        <v>10</v>
      </c>
    </row>
    <row r="184" spans="1:12" ht="27" customHeight="1">
      <c r="A184" s="640"/>
      <c r="B184" s="45">
        <v>1</v>
      </c>
      <c r="C184" s="665" t="s">
        <v>554</v>
      </c>
      <c r="D184" s="666"/>
      <c r="E184" s="523" t="s">
        <v>552</v>
      </c>
      <c r="F184" s="41">
        <v>10</v>
      </c>
      <c r="G184" s="20"/>
      <c r="H184" s="21"/>
      <c r="I184" s="34"/>
      <c r="J184" s="21"/>
      <c r="K184" s="20">
        <v>0</v>
      </c>
      <c r="L184" s="29">
        <v>10</v>
      </c>
    </row>
    <row r="185" spans="1:12" ht="27" customHeight="1">
      <c r="A185" s="640"/>
      <c r="B185" s="45">
        <v>1</v>
      </c>
      <c r="C185" s="699" t="s">
        <v>132</v>
      </c>
      <c r="D185" s="126" t="s">
        <v>65</v>
      </c>
      <c r="E185" s="523" t="s">
        <v>371</v>
      </c>
      <c r="F185" s="41">
        <v>10</v>
      </c>
      <c r="G185" s="20"/>
      <c r="H185" s="21"/>
      <c r="I185" s="34"/>
      <c r="J185" s="21"/>
      <c r="K185" s="20">
        <v>0</v>
      </c>
      <c r="L185" s="29">
        <v>10</v>
      </c>
    </row>
    <row r="186" spans="1:12" ht="27" customHeight="1" thickBot="1">
      <c r="A186" s="641"/>
      <c r="B186" s="32">
        <v>1</v>
      </c>
      <c r="C186" s="700"/>
      <c r="D186" s="505" t="s">
        <v>102</v>
      </c>
      <c r="E186" s="518" t="s">
        <v>389</v>
      </c>
      <c r="F186" s="519">
        <v>10</v>
      </c>
      <c r="G186" s="520"/>
      <c r="H186" s="521"/>
      <c r="I186" s="522"/>
      <c r="J186" s="521"/>
      <c r="K186" s="520">
        <f>SUM(G186+J186)</f>
        <v>0</v>
      </c>
      <c r="L186" s="85">
        <v>10</v>
      </c>
    </row>
    <row r="187" spans="1:12" ht="19.5" customHeight="1" thickBot="1">
      <c r="A187" s="512"/>
      <c r="B187" s="92">
        <v>4</v>
      </c>
      <c r="C187" s="92"/>
      <c r="D187" s="59"/>
      <c r="E187" s="616" t="s">
        <v>214</v>
      </c>
      <c r="F187" s="617"/>
      <c r="G187" s="618" t="s">
        <v>213</v>
      </c>
      <c r="H187" s="618"/>
      <c r="I187" s="618"/>
      <c r="J187" s="618"/>
      <c r="K187" s="619"/>
      <c r="L187" s="86">
        <v>4</v>
      </c>
    </row>
    <row r="188" spans="1:12" ht="30" customHeight="1">
      <c r="A188" s="639" t="s">
        <v>556</v>
      </c>
      <c r="B188" s="631">
        <f>L188/10</f>
        <v>1.5</v>
      </c>
      <c r="C188" s="128" t="s">
        <v>140</v>
      </c>
      <c r="D188" s="125" t="s">
        <v>38</v>
      </c>
      <c r="E188" s="37" t="s">
        <v>390</v>
      </c>
      <c r="F188" s="38">
        <v>10</v>
      </c>
      <c r="G188" s="9"/>
      <c r="H188" s="10"/>
      <c r="I188" s="39"/>
      <c r="J188" s="10"/>
      <c r="K188" s="9">
        <f>SUM(G188+J188)</f>
        <v>0</v>
      </c>
      <c r="L188" s="613">
        <v>15</v>
      </c>
    </row>
    <row r="189" spans="1:12" ht="30" customHeight="1">
      <c r="A189" s="640"/>
      <c r="B189" s="603"/>
      <c r="C189" s="130" t="s">
        <v>134</v>
      </c>
      <c r="D189" s="126" t="s">
        <v>28</v>
      </c>
      <c r="E189" s="40" t="s">
        <v>559</v>
      </c>
      <c r="F189" s="41">
        <v>5</v>
      </c>
      <c r="G189" s="20"/>
      <c r="H189" s="21"/>
      <c r="I189" s="34"/>
      <c r="J189" s="21"/>
      <c r="K189" s="20">
        <f>SUM(G189+J189)</f>
        <v>0</v>
      </c>
      <c r="L189" s="615"/>
    </row>
    <row r="190" spans="1:12" ht="30" customHeight="1" thickBot="1">
      <c r="A190" s="641"/>
      <c r="B190" s="12">
        <f>L190/10</f>
        <v>0.5</v>
      </c>
      <c r="C190" s="131" t="s">
        <v>135</v>
      </c>
      <c r="D190" s="127" t="s">
        <v>56</v>
      </c>
      <c r="E190" s="42" t="s">
        <v>391</v>
      </c>
      <c r="F190" s="43">
        <v>5</v>
      </c>
      <c r="G190" s="17"/>
      <c r="H190" s="23"/>
      <c r="I190" s="44"/>
      <c r="J190" s="23"/>
      <c r="K190" s="17">
        <f>SUM(G190+J190)</f>
        <v>0</v>
      </c>
      <c r="L190" s="33">
        <v>5</v>
      </c>
    </row>
    <row r="191" spans="1:12" ht="19.5" customHeight="1" thickBot="1">
      <c r="A191" s="512"/>
      <c r="B191" s="92">
        <v>2</v>
      </c>
      <c r="C191" s="92"/>
      <c r="D191" s="59"/>
      <c r="E191" s="616" t="s">
        <v>214</v>
      </c>
      <c r="F191" s="617"/>
      <c r="G191" s="618" t="s">
        <v>213</v>
      </c>
      <c r="H191" s="618"/>
      <c r="I191" s="618"/>
      <c r="J191" s="618"/>
      <c r="K191" s="619"/>
      <c r="L191" s="86">
        <v>2</v>
      </c>
    </row>
    <row r="192" spans="1:12" ht="30" customHeight="1" thickBot="1">
      <c r="A192" s="694" t="s">
        <v>557</v>
      </c>
      <c r="B192" s="8">
        <f>L192/10</f>
        <v>2</v>
      </c>
      <c r="C192" s="698" t="s">
        <v>139</v>
      </c>
      <c r="D192" s="125" t="s">
        <v>53</v>
      </c>
      <c r="E192" s="9" t="s">
        <v>392</v>
      </c>
      <c r="F192" s="9">
        <v>20</v>
      </c>
      <c r="G192" s="9"/>
      <c r="H192" s="10"/>
      <c r="I192" s="10"/>
      <c r="J192" s="10"/>
      <c r="K192" s="51">
        <f>SUM(G192+J192)</f>
        <v>0</v>
      </c>
      <c r="L192" s="71">
        <v>20</v>
      </c>
    </row>
    <row r="193" spans="1:12" ht="30" customHeight="1" thickBot="1">
      <c r="A193" s="694"/>
      <c r="B193" s="45">
        <f>L193/10</f>
        <v>1</v>
      </c>
      <c r="C193" s="606"/>
      <c r="D193" s="126" t="s">
        <v>137</v>
      </c>
      <c r="E193" s="20" t="s">
        <v>393</v>
      </c>
      <c r="F193" s="20">
        <v>10</v>
      </c>
      <c r="G193" s="20"/>
      <c r="H193" s="21"/>
      <c r="I193" s="21"/>
      <c r="J193" s="21"/>
      <c r="K193" s="20">
        <f>SUM(G193+J193)</f>
        <v>0</v>
      </c>
      <c r="L193" s="29">
        <v>10</v>
      </c>
    </row>
    <row r="194" spans="1:12" ht="30" customHeight="1" thickBot="1">
      <c r="A194" s="694"/>
      <c r="B194" s="45">
        <f>L194/10</f>
        <v>1</v>
      </c>
      <c r="C194" s="606"/>
      <c r="D194" s="126" t="s">
        <v>558</v>
      </c>
      <c r="E194" s="20" t="s">
        <v>394</v>
      </c>
      <c r="F194" s="20">
        <v>10</v>
      </c>
      <c r="G194" s="20"/>
      <c r="H194" s="21"/>
      <c r="I194" s="21"/>
      <c r="J194" s="21"/>
      <c r="K194" s="20">
        <f>SUM(G194+J194)</f>
        <v>0</v>
      </c>
      <c r="L194" s="29">
        <v>10</v>
      </c>
    </row>
    <row r="195" spans="1:12" ht="30" customHeight="1" thickBot="1">
      <c r="A195" s="694"/>
      <c r="B195" s="31">
        <f>L195/10</f>
        <v>1</v>
      </c>
      <c r="C195" s="713"/>
      <c r="D195" s="127" t="s">
        <v>66</v>
      </c>
      <c r="E195" s="57" t="s">
        <v>395</v>
      </c>
      <c r="F195" s="57">
        <v>10</v>
      </c>
      <c r="G195" s="57"/>
      <c r="H195" s="58"/>
      <c r="I195" s="58"/>
      <c r="J195" s="58"/>
      <c r="K195" s="17">
        <f>SUM(G195+J195)</f>
        <v>0</v>
      </c>
      <c r="L195" s="35">
        <v>10</v>
      </c>
    </row>
    <row r="196" spans="1:12" ht="19.5" customHeight="1" thickBot="1">
      <c r="A196" s="91"/>
      <c r="B196" s="92">
        <v>5</v>
      </c>
      <c r="C196" s="92"/>
      <c r="D196" s="59"/>
      <c r="E196" s="616" t="s">
        <v>214</v>
      </c>
      <c r="F196" s="617"/>
      <c r="G196" s="618" t="s">
        <v>213</v>
      </c>
      <c r="H196" s="618"/>
      <c r="I196" s="618"/>
      <c r="J196" s="618"/>
      <c r="K196" s="619"/>
      <c r="L196" s="25">
        <v>5</v>
      </c>
    </row>
    <row r="197" spans="2:12" ht="19.5" customHeight="1" thickBot="1">
      <c r="B197" s="637" t="s">
        <v>62</v>
      </c>
      <c r="C197" s="716"/>
      <c r="D197" s="716"/>
      <c r="E197" s="716"/>
      <c r="F197" s="59"/>
      <c r="G197" s="59"/>
      <c r="H197" s="59"/>
      <c r="I197" s="59"/>
      <c r="J197" s="59"/>
      <c r="K197" s="59"/>
      <c r="L197" s="88"/>
    </row>
    <row r="198" spans="2:12" ht="22.5" customHeight="1" thickBot="1">
      <c r="B198" s="60">
        <f>SUM(B5:B196)/2</f>
        <v>125</v>
      </c>
      <c r="C198" s="124"/>
      <c r="D198" s="149" t="s">
        <v>58</v>
      </c>
      <c r="E198" s="59"/>
      <c r="F198" s="59">
        <f>SUM(F5:F197)</f>
        <v>1140</v>
      </c>
      <c r="G198" s="59"/>
      <c r="H198" s="59"/>
      <c r="I198" s="59">
        <f>SUM(I5:I197)</f>
        <v>110</v>
      </c>
      <c r="J198" s="59"/>
      <c r="K198" s="59"/>
      <c r="L198" s="59">
        <f>SUM(F198+I198)</f>
        <v>1250</v>
      </c>
    </row>
    <row r="199" spans="2:12" ht="22.5" customHeight="1">
      <c r="B199" s="527"/>
      <c r="C199" s="527"/>
      <c r="D199" s="302"/>
      <c r="E199" s="501"/>
      <c r="F199" s="501"/>
      <c r="G199" s="501"/>
      <c r="H199" s="501"/>
      <c r="I199" s="501"/>
      <c r="J199" s="501"/>
      <c r="K199" s="501"/>
      <c r="L199" s="501"/>
    </row>
    <row r="200" spans="2:12" ht="22.5" customHeight="1">
      <c r="B200" s="527"/>
      <c r="C200" s="527"/>
      <c r="D200" s="302"/>
      <c r="E200" s="501"/>
      <c r="F200" s="501"/>
      <c r="G200" s="501"/>
      <c r="H200" s="501"/>
      <c r="I200" s="501"/>
      <c r="J200" s="501"/>
      <c r="K200" s="501"/>
      <c r="L200" s="501"/>
    </row>
    <row r="201" spans="3:12" ht="27" customHeight="1">
      <c r="C201" s="178"/>
      <c r="D201" s="178"/>
      <c r="E201" s="723" t="s">
        <v>398</v>
      </c>
      <c r="F201" s="723"/>
      <c r="G201" s="723"/>
      <c r="H201" s="723"/>
      <c r="I201" s="723"/>
      <c r="J201" s="723"/>
      <c r="K201" s="723"/>
      <c r="L201" s="723"/>
    </row>
    <row r="202" spans="2:12" ht="27" customHeight="1">
      <c r="B202" s="113"/>
      <c r="C202" s="113"/>
      <c r="D202" s="179"/>
      <c r="E202" s="723" t="s">
        <v>399</v>
      </c>
      <c r="F202" s="723"/>
      <c r="G202" s="723"/>
      <c r="H202" s="723"/>
      <c r="I202" s="723"/>
      <c r="J202" s="723"/>
      <c r="K202" s="723"/>
      <c r="L202" s="723"/>
    </row>
    <row r="203" spans="2:12" ht="27" customHeight="1">
      <c r="B203" s="113"/>
      <c r="C203" s="113"/>
      <c r="D203" s="179"/>
      <c r="E203" s="178"/>
      <c r="F203" s="178"/>
      <c r="G203" s="178"/>
      <c r="H203" s="178"/>
      <c r="I203" s="178"/>
      <c r="J203" s="178"/>
      <c r="K203" s="178"/>
      <c r="L203" s="178"/>
    </row>
    <row r="204" spans="2:12" ht="27" customHeight="1">
      <c r="B204" s="180"/>
      <c r="C204" s="180"/>
      <c r="D204" s="180"/>
      <c r="E204" s="180"/>
      <c r="F204" s="180"/>
      <c r="G204" s="180"/>
      <c r="H204" s="180"/>
      <c r="I204" s="180"/>
      <c r="J204" s="180"/>
      <c r="K204" s="180"/>
      <c r="L204" s="180"/>
    </row>
    <row r="205" spans="2:12" s="65" customFormat="1" ht="27" customHeight="1">
      <c r="B205" s="79"/>
      <c r="C205" s="79"/>
      <c r="D205" s="177"/>
      <c r="E205" s="707" t="s">
        <v>80</v>
      </c>
      <c r="F205" s="707"/>
      <c r="G205" s="707"/>
      <c r="H205" s="707"/>
      <c r="I205" s="707"/>
      <c r="J205" s="707"/>
      <c r="K205" s="707"/>
      <c r="L205" s="707"/>
    </row>
    <row r="206" spans="2:12" s="65" customFormat="1" ht="27" customHeight="1">
      <c r="B206" s="79"/>
      <c r="C206" s="79"/>
      <c r="E206" s="706" t="s">
        <v>85</v>
      </c>
      <c r="F206" s="706"/>
      <c r="G206" s="706"/>
      <c r="H206" s="706"/>
      <c r="I206" s="706"/>
      <c r="J206" s="706"/>
      <c r="K206" s="706"/>
      <c r="L206" s="706"/>
    </row>
    <row r="207" spans="2:12" s="65" customFormat="1" ht="27" customHeight="1">
      <c r="B207" s="87"/>
      <c r="C207" s="87"/>
      <c r="E207" s="706" t="s">
        <v>82</v>
      </c>
      <c r="F207" s="706"/>
      <c r="G207" s="706"/>
      <c r="H207" s="706"/>
      <c r="I207" s="706"/>
      <c r="J207" s="706"/>
      <c r="K207" s="706"/>
      <c r="L207" s="706"/>
    </row>
    <row r="208" spans="2:12" s="65" customFormat="1" ht="27" customHeight="1">
      <c r="B208" s="79"/>
      <c r="C208" s="79"/>
      <c r="E208" s="706" t="s">
        <v>81</v>
      </c>
      <c r="F208" s="706"/>
      <c r="G208" s="706"/>
      <c r="H208" s="706"/>
      <c r="I208" s="706"/>
      <c r="J208" s="706"/>
      <c r="K208" s="706"/>
      <c r="L208" s="706"/>
    </row>
    <row r="209" spans="2:12" ht="27" customHeight="1">
      <c r="B209" s="223"/>
      <c r="C209" s="223"/>
      <c r="D209" s="96"/>
      <c r="E209" s="706" t="s">
        <v>83</v>
      </c>
      <c r="F209" s="706"/>
      <c r="G209" s="706"/>
      <c r="H209" s="706"/>
      <c r="I209" s="706"/>
      <c r="J209" s="706"/>
      <c r="K209" s="706"/>
      <c r="L209" s="706"/>
    </row>
    <row r="210" spans="2:12" ht="27" customHeight="1">
      <c r="B210" s="223"/>
      <c r="C210" s="223"/>
      <c r="D210" s="96"/>
      <c r="E210" s="706" t="s">
        <v>84</v>
      </c>
      <c r="F210" s="706"/>
      <c r="G210" s="706"/>
      <c r="H210" s="706"/>
      <c r="I210" s="706"/>
      <c r="J210" s="706"/>
      <c r="K210" s="706"/>
      <c r="L210" s="706"/>
    </row>
    <row r="211" spans="2:12" ht="27" customHeight="1">
      <c r="B211" s="223"/>
      <c r="C211" s="223"/>
      <c r="D211" s="96"/>
      <c r="E211" s="706" t="s">
        <v>82</v>
      </c>
      <c r="F211" s="706"/>
      <c r="G211" s="706"/>
      <c r="H211" s="706"/>
      <c r="I211" s="706"/>
      <c r="J211" s="706"/>
      <c r="K211" s="706"/>
      <c r="L211" s="706"/>
    </row>
    <row r="212" spans="2:12" s="65" customFormat="1" ht="27" customHeight="1">
      <c r="B212" s="224"/>
      <c r="C212" s="224"/>
      <c r="D212" s="96"/>
      <c r="E212" s="706" t="s">
        <v>86</v>
      </c>
      <c r="F212" s="706"/>
      <c r="G212" s="706"/>
      <c r="H212" s="706"/>
      <c r="I212" s="706"/>
      <c r="J212" s="706"/>
      <c r="K212" s="706"/>
      <c r="L212" s="706"/>
    </row>
    <row r="213" spans="2:12" s="65" customFormat="1" ht="27" customHeight="1">
      <c r="B213" s="224"/>
      <c r="C213" s="224"/>
      <c r="D213" s="96"/>
      <c r="E213" s="706" t="s">
        <v>210</v>
      </c>
      <c r="F213" s="706"/>
      <c r="G213" s="706"/>
      <c r="H213" s="706"/>
      <c r="I213" s="706"/>
      <c r="J213" s="706"/>
      <c r="K213" s="706"/>
      <c r="L213" s="706"/>
    </row>
    <row r="214" spans="2:12" s="65" customFormat="1" ht="27" customHeight="1">
      <c r="B214" s="224"/>
      <c r="C214" s="224"/>
      <c r="D214" s="96"/>
      <c r="E214" s="706" t="s">
        <v>211</v>
      </c>
      <c r="F214" s="706"/>
      <c r="G214" s="706"/>
      <c r="H214" s="706"/>
      <c r="I214" s="706"/>
      <c r="J214" s="706"/>
      <c r="K214" s="706"/>
      <c r="L214" s="706"/>
    </row>
    <row r="215" spans="2:12" s="65" customFormat="1" ht="27" customHeight="1">
      <c r="B215" s="224"/>
      <c r="C215" s="224"/>
      <c r="D215" s="96"/>
      <c r="E215" s="706" t="s">
        <v>82</v>
      </c>
      <c r="F215" s="706"/>
      <c r="G215" s="706"/>
      <c r="H215" s="706"/>
      <c r="I215" s="706"/>
      <c r="J215" s="706"/>
      <c r="K215" s="706"/>
      <c r="L215" s="706"/>
    </row>
    <row r="216" spans="2:12" s="65" customFormat="1" ht="27" customHeight="1">
      <c r="B216" s="224"/>
      <c r="C216" s="224"/>
      <c r="D216" s="96"/>
      <c r="E216" s="706" t="s">
        <v>212</v>
      </c>
      <c r="F216" s="706"/>
      <c r="G216" s="706"/>
      <c r="H216" s="706"/>
      <c r="I216" s="706"/>
      <c r="J216" s="706"/>
      <c r="K216" s="706"/>
      <c r="L216" s="706"/>
    </row>
    <row r="217" spans="2:12" s="65" customFormat="1" ht="27" customHeight="1">
      <c r="B217" s="79"/>
      <c r="C217" s="79"/>
      <c r="E217" s="706" t="s">
        <v>87</v>
      </c>
      <c r="F217" s="706"/>
      <c r="G217" s="706"/>
      <c r="H217" s="706"/>
      <c r="I217" s="706"/>
      <c r="J217" s="706"/>
      <c r="K217" s="706"/>
      <c r="L217" s="706"/>
    </row>
    <row r="218" ht="15" customHeight="1"/>
    <row r="219" ht="15" customHeight="1"/>
    <row r="220" ht="15" customHeight="1">
      <c r="L220" s="65"/>
    </row>
    <row r="221" spans="11:12" ht="15" customHeight="1">
      <c r="K221" s="65"/>
      <c r="L221" s="98"/>
    </row>
    <row r="222" spans="11:12" ht="15" customHeight="1">
      <c r="K222" s="65"/>
      <c r="L222" s="98"/>
    </row>
    <row r="223" spans="11:12" ht="15" customHeight="1">
      <c r="K223" s="65"/>
      <c r="L223" s="98"/>
    </row>
    <row r="224" spans="11:12" ht="15" customHeight="1">
      <c r="K224" s="65"/>
      <c r="L224" s="98"/>
    </row>
    <row r="225" spans="11:12" ht="15" customHeight="1">
      <c r="K225" s="65"/>
      <c r="L225" s="98"/>
    </row>
    <row r="226" spans="11:12" ht="15" customHeight="1">
      <c r="K226" s="65"/>
      <c r="L226" s="98"/>
    </row>
    <row r="227" spans="11:12" ht="15" customHeight="1">
      <c r="K227" s="65"/>
      <c r="L227" s="98"/>
    </row>
    <row r="228" spans="11:12" ht="15" customHeight="1">
      <c r="K228" s="65"/>
      <c r="L228" s="98"/>
    </row>
    <row r="229" spans="11:12" ht="15" customHeight="1">
      <c r="K229" s="65"/>
      <c r="L229" s="98"/>
    </row>
    <row r="230" spans="11:12" ht="15" customHeight="1">
      <c r="K230" s="65"/>
      <c r="L230" s="98"/>
    </row>
    <row r="231" spans="11:12" ht="15" customHeight="1">
      <c r="K231" s="65"/>
      <c r="L231" s="98"/>
    </row>
    <row r="232" spans="11:12" ht="15" customHeight="1">
      <c r="K232" s="65"/>
      <c r="L232" s="98"/>
    </row>
    <row r="233" spans="11:12" ht="15" customHeight="1">
      <c r="K233" s="65"/>
      <c r="L233" s="98"/>
    </row>
    <row r="234" spans="11:12" ht="15" customHeight="1">
      <c r="K234" s="65"/>
      <c r="L234" s="98"/>
    </row>
    <row r="235" spans="11:12" ht="15" customHeight="1">
      <c r="K235" s="65"/>
      <c r="L235" s="98"/>
    </row>
    <row r="237" spans="4:7" ht="25.5" customHeight="1">
      <c r="D237" s="719" t="s">
        <v>89</v>
      </c>
      <c r="E237" s="719"/>
      <c r="F237" s="719"/>
      <c r="G237" s="719"/>
    </row>
  </sheetData>
  <sheetProtection/>
  <mergeCells count="219">
    <mergeCell ref="G173:K173"/>
    <mergeCell ref="E175:F175"/>
    <mergeCell ref="G175:K175"/>
    <mergeCell ref="E154:F154"/>
    <mergeCell ref="G154:K154"/>
    <mergeCell ref="E14:F14"/>
    <mergeCell ref="G14:K14"/>
    <mergeCell ref="E38:F38"/>
    <mergeCell ref="E30:F30"/>
    <mergeCell ref="G21:K21"/>
    <mergeCell ref="A15:A20"/>
    <mergeCell ref="A22:A29"/>
    <mergeCell ref="A31:A37"/>
    <mergeCell ref="E114:F114"/>
    <mergeCell ref="G114:K114"/>
    <mergeCell ref="G45:K45"/>
    <mergeCell ref="E66:E68"/>
    <mergeCell ref="G88:K88"/>
    <mergeCell ref="E21:F21"/>
    <mergeCell ref="G38:K38"/>
    <mergeCell ref="G97:K97"/>
    <mergeCell ref="G78:K78"/>
    <mergeCell ref="E88:F88"/>
    <mergeCell ref="E97:F97"/>
    <mergeCell ref="E93:F93"/>
    <mergeCell ref="G93:K93"/>
    <mergeCell ref="G30:K30"/>
    <mergeCell ref="C150:D150"/>
    <mergeCell ref="E123:F123"/>
    <mergeCell ref="G123:K123"/>
    <mergeCell ref="C80:C81"/>
    <mergeCell ref="C119:C121"/>
    <mergeCell ref="D104:D106"/>
    <mergeCell ref="I55:I58"/>
    <mergeCell ref="E149:F149"/>
    <mergeCell ref="G149:K149"/>
    <mergeCell ref="E145:F145"/>
    <mergeCell ref="G145:K145"/>
    <mergeCell ref="L164:L168"/>
    <mergeCell ref="L170:L171"/>
    <mergeCell ref="L155:L157"/>
    <mergeCell ref="G160:K160"/>
    <mergeCell ref="E169:F169"/>
    <mergeCell ref="G169:K169"/>
    <mergeCell ref="B188:B189"/>
    <mergeCell ref="L178:L179"/>
    <mergeCell ref="E201:L201"/>
    <mergeCell ref="E202:L202"/>
    <mergeCell ref="G187:K187"/>
    <mergeCell ref="B178:B179"/>
    <mergeCell ref="E191:F191"/>
    <mergeCell ref="D237:G237"/>
    <mergeCell ref="E206:L206"/>
    <mergeCell ref="E207:L207"/>
    <mergeCell ref="E217:L217"/>
    <mergeCell ref="E216:L216"/>
    <mergeCell ref="C168:D168"/>
    <mergeCell ref="C192:C195"/>
    <mergeCell ref="E210:L210"/>
    <mergeCell ref="C178:D178"/>
    <mergeCell ref="C179:D179"/>
    <mergeCell ref="E209:L209"/>
    <mergeCell ref="E208:L208"/>
    <mergeCell ref="E213:L213"/>
    <mergeCell ref="E214:L214"/>
    <mergeCell ref="L158:L159"/>
    <mergeCell ref="L176:L177"/>
    <mergeCell ref="L188:L189"/>
    <mergeCell ref="E160:F160"/>
    <mergeCell ref="B197:E197"/>
    <mergeCell ref="C174:D174"/>
    <mergeCell ref="C170:D170"/>
    <mergeCell ref="C171:D171"/>
    <mergeCell ref="C172:D172"/>
    <mergeCell ref="D155:D157"/>
    <mergeCell ref="C184:D184"/>
    <mergeCell ref="C158:C159"/>
    <mergeCell ref="D158:D159"/>
    <mergeCell ref="C180:D180"/>
    <mergeCell ref="C167:D167"/>
    <mergeCell ref="E215:L215"/>
    <mergeCell ref="E211:L211"/>
    <mergeCell ref="E212:L212"/>
    <mergeCell ref="E181:F181"/>
    <mergeCell ref="G181:K181"/>
    <mergeCell ref="E196:F196"/>
    <mergeCell ref="G196:K196"/>
    <mergeCell ref="E187:F187"/>
    <mergeCell ref="E205:L205"/>
    <mergeCell ref="G191:K191"/>
    <mergeCell ref="L137:L139"/>
    <mergeCell ref="L134:L135"/>
    <mergeCell ref="L146:L148"/>
    <mergeCell ref="A137:A144"/>
    <mergeCell ref="A146:A148"/>
    <mergeCell ref="C139:D139"/>
    <mergeCell ref="L140:L142"/>
    <mergeCell ref="L143:L144"/>
    <mergeCell ref="C135:D135"/>
    <mergeCell ref="C137:D137"/>
    <mergeCell ref="A115:A122"/>
    <mergeCell ref="A124:A135"/>
    <mergeCell ref="A183:A186"/>
    <mergeCell ref="A164:A168"/>
    <mergeCell ref="C90:D90"/>
    <mergeCell ref="B140:B142"/>
    <mergeCell ref="C176:C177"/>
    <mergeCell ref="C185:C186"/>
    <mergeCell ref="C183:D183"/>
    <mergeCell ref="C124:C125"/>
    <mergeCell ref="A170:A172"/>
    <mergeCell ref="A192:A195"/>
    <mergeCell ref="A188:A190"/>
    <mergeCell ref="A155:A159"/>
    <mergeCell ref="A176:A180"/>
    <mergeCell ref="A150:A153"/>
    <mergeCell ref="A5:A13"/>
    <mergeCell ref="A94:A96"/>
    <mergeCell ref="L108:L109"/>
    <mergeCell ref="L103:L107"/>
    <mergeCell ref="L41:L42"/>
    <mergeCell ref="L86:L87"/>
    <mergeCell ref="D71:D76"/>
    <mergeCell ref="A103:A113"/>
    <mergeCell ref="L71:L76"/>
    <mergeCell ref="E78:F78"/>
    <mergeCell ref="J2:J4"/>
    <mergeCell ref="K2:K4"/>
    <mergeCell ref="L80:L85"/>
    <mergeCell ref="B103:B109"/>
    <mergeCell ref="L94:L96"/>
    <mergeCell ref="L33:L35"/>
    <mergeCell ref="L8:L10"/>
    <mergeCell ref="L23:L27"/>
    <mergeCell ref="H55:H58"/>
    <mergeCell ref="E45:F45"/>
    <mergeCell ref="L51:L54"/>
    <mergeCell ref="G65:K65"/>
    <mergeCell ref="B1:L1"/>
    <mergeCell ref="I2:I4"/>
    <mergeCell ref="H9:H13"/>
    <mergeCell ref="I9:I13"/>
    <mergeCell ref="F2:F4"/>
    <mergeCell ref="B3:B4"/>
    <mergeCell ref="J9:J13"/>
    <mergeCell ref="G2:G4"/>
    <mergeCell ref="E60:E64"/>
    <mergeCell ref="E51:E54"/>
    <mergeCell ref="E55:E58"/>
    <mergeCell ref="E65:F65"/>
    <mergeCell ref="J55:J58"/>
    <mergeCell ref="H60:H64"/>
    <mergeCell ref="C147:D147"/>
    <mergeCell ref="C148:D148"/>
    <mergeCell ref="D129:D133"/>
    <mergeCell ref="C164:C166"/>
    <mergeCell ref="C146:D146"/>
    <mergeCell ref="C138:D138"/>
    <mergeCell ref="C155:C157"/>
    <mergeCell ref="C151:D151"/>
    <mergeCell ref="B134:B135"/>
    <mergeCell ref="B124:B127"/>
    <mergeCell ref="B119:B122"/>
    <mergeCell ref="B176:B177"/>
    <mergeCell ref="B170:B171"/>
    <mergeCell ref="B143:B144"/>
    <mergeCell ref="B137:B139"/>
    <mergeCell ref="B164:B168"/>
    <mergeCell ref="B158:B159"/>
    <mergeCell ref="E173:F173"/>
    <mergeCell ref="A89:A92"/>
    <mergeCell ref="B146:B148"/>
    <mergeCell ref="D164:D166"/>
    <mergeCell ref="B129:B133"/>
    <mergeCell ref="D124:D127"/>
    <mergeCell ref="B155:B157"/>
    <mergeCell ref="C104:C105"/>
    <mergeCell ref="C140:D140"/>
    <mergeCell ref="B111:B113"/>
    <mergeCell ref="L2:L4"/>
    <mergeCell ref="B115:B118"/>
    <mergeCell ref="B41:B42"/>
    <mergeCell ref="L66:L70"/>
    <mergeCell ref="L55:L58"/>
    <mergeCell ref="L59:L64"/>
    <mergeCell ref="B51:B54"/>
    <mergeCell ref="C110:D110"/>
    <mergeCell ref="C40:D40"/>
    <mergeCell ref="C103:D103"/>
    <mergeCell ref="L124:L127"/>
    <mergeCell ref="E136:F136"/>
    <mergeCell ref="G136:K136"/>
    <mergeCell ref="C134:D134"/>
    <mergeCell ref="C91:D91"/>
    <mergeCell ref="L111:L113"/>
    <mergeCell ref="L118:L122"/>
    <mergeCell ref="L115:L117"/>
    <mergeCell ref="C92:D92"/>
    <mergeCell ref="L129:L133"/>
    <mergeCell ref="B23:B27"/>
    <mergeCell ref="B8:B10"/>
    <mergeCell ref="C60:C61"/>
    <mergeCell ref="C51:C52"/>
    <mergeCell ref="C21:D21"/>
    <mergeCell ref="D24:D25"/>
    <mergeCell ref="D33:D34"/>
    <mergeCell ref="B33:B35"/>
    <mergeCell ref="B55:B59"/>
    <mergeCell ref="B60:B64"/>
    <mergeCell ref="A39:A44"/>
    <mergeCell ref="A50:A64"/>
    <mergeCell ref="A79:A87"/>
    <mergeCell ref="B86:B87"/>
    <mergeCell ref="C86:C87"/>
    <mergeCell ref="B71:B76"/>
    <mergeCell ref="B66:B70"/>
    <mergeCell ref="C66:C68"/>
    <mergeCell ref="A66:A77"/>
    <mergeCell ref="B80:B85"/>
  </mergeCells>
  <printOptions horizontalCentered="1"/>
  <pageMargins left="0.53" right="0.45" top="0.17" bottom="0.35433070866141736" header="0.15" footer="0.35433070866141736"/>
  <pageSetup horizontalDpi="300" verticalDpi="300" orientation="landscape" paperSize="9" scale="41" r:id="rId1"/>
</worksheet>
</file>

<file path=xl/worksheets/sheet2.xml><?xml version="1.0" encoding="utf-8"?>
<worksheet xmlns="http://schemas.openxmlformats.org/spreadsheetml/2006/main" xmlns:r="http://schemas.openxmlformats.org/officeDocument/2006/relationships">
  <dimension ref="A2:AX241"/>
  <sheetViews>
    <sheetView showGridLines="0" tabSelected="1" zoomScale="60" zoomScaleNormal="60" zoomScalePageLayoutView="0" workbookViewId="0" topLeftCell="A1">
      <pane xSplit="8" ySplit="4" topLeftCell="I5" activePane="bottomRight" state="frozen"/>
      <selection pane="topLeft" activeCell="A1" sqref="A1"/>
      <selection pane="topRight" activeCell="I1" sqref="I1"/>
      <selection pane="bottomLeft" activeCell="A5" sqref="A5"/>
      <selection pane="bottomRight" activeCell="AR191" sqref="AR191"/>
    </sheetView>
  </sheetViews>
  <sheetFormatPr defaultColWidth="9.140625" defaultRowHeight="12.75"/>
  <cols>
    <col min="1" max="4" width="0.2890625" style="0" customWidth="1"/>
    <col min="5" max="5" width="11.140625" style="0" customWidth="1"/>
    <col min="6" max="6" width="11.00390625" style="0" customWidth="1"/>
    <col min="7" max="7" width="5.8515625" style="0" customWidth="1"/>
    <col min="8" max="8" width="9.00390625" style="0" customWidth="1"/>
    <col min="9" max="44" width="10.7109375" style="0" customWidth="1"/>
    <col min="45" max="45" width="6.7109375" style="0" customWidth="1"/>
    <col min="46" max="46" width="5.28125" style="0" customWidth="1"/>
    <col min="47" max="47" width="8.28125" style="0" customWidth="1"/>
    <col min="48" max="48" width="17.421875" style="0" customWidth="1"/>
  </cols>
  <sheetData>
    <row r="1" ht="13.5" thickBot="1"/>
    <row r="2" spans="6:48" ht="3" customHeight="1">
      <c r="F2" s="193"/>
      <c r="G2" s="674" t="s">
        <v>35</v>
      </c>
      <c r="H2" s="628" t="s">
        <v>215</v>
      </c>
      <c r="I2" s="203"/>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3"/>
      <c r="AS2" s="628" t="s">
        <v>215</v>
      </c>
      <c r="AT2" s="305"/>
      <c r="AU2" s="194"/>
      <c r="AV2" s="194"/>
    </row>
    <row r="3" spans="6:48" ht="30.75" customHeight="1" thickBot="1">
      <c r="F3" s="189"/>
      <c r="G3" s="675"/>
      <c r="H3" s="629"/>
      <c r="I3" s="333" t="s">
        <v>188</v>
      </c>
      <c r="J3" s="338" t="s">
        <v>187</v>
      </c>
      <c r="K3" s="337" t="s">
        <v>223</v>
      </c>
      <c r="L3" s="335" t="s">
        <v>357</v>
      </c>
      <c r="M3" s="336" t="s">
        <v>189</v>
      </c>
      <c r="N3" s="335" t="s">
        <v>190</v>
      </c>
      <c r="O3" s="338" t="s">
        <v>186</v>
      </c>
      <c r="P3" s="334" t="s">
        <v>99</v>
      </c>
      <c r="Q3" s="337" t="s">
        <v>98</v>
      </c>
      <c r="R3" s="334" t="s">
        <v>197</v>
      </c>
      <c r="S3" s="334" t="s">
        <v>196</v>
      </c>
      <c r="T3" s="338" t="s">
        <v>195</v>
      </c>
      <c r="U3" s="337" t="s">
        <v>194</v>
      </c>
      <c r="V3" s="334" t="s">
        <v>193</v>
      </c>
      <c r="W3" s="337" t="s">
        <v>192</v>
      </c>
      <c r="X3" s="337" t="s">
        <v>191</v>
      </c>
      <c r="Y3" s="336" t="s">
        <v>97</v>
      </c>
      <c r="Z3" s="334" t="s">
        <v>96</v>
      </c>
      <c r="AA3" s="336" t="s">
        <v>355</v>
      </c>
      <c r="AB3" s="334" t="s">
        <v>356</v>
      </c>
      <c r="AC3" s="338" t="s">
        <v>224</v>
      </c>
      <c r="AD3" s="336" t="s">
        <v>354</v>
      </c>
      <c r="AE3" s="334" t="s">
        <v>92</v>
      </c>
      <c r="AF3" s="338" t="s">
        <v>198</v>
      </c>
      <c r="AG3" s="338" t="s">
        <v>199</v>
      </c>
      <c r="AH3" s="334" t="s">
        <v>200</v>
      </c>
      <c r="AI3" s="337" t="s">
        <v>201</v>
      </c>
      <c r="AJ3" s="338" t="s">
        <v>403</v>
      </c>
      <c r="AK3" s="334" t="s">
        <v>204</v>
      </c>
      <c r="AL3" s="338" t="s">
        <v>203</v>
      </c>
      <c r="AM3" s="337" t="s">
        <v>202</v>
      </c>
      <c r="AN3" s="344" t="s">
        <v>234</v>
      </c>
      <c r="AO3" s="339" t="s">
        <v>206</v>
      </c>
      <c r="AP3" s="337" t="s">
        <v>90</v>
      </c>
      <c r="AQ3" s="334" t="s">
        <v>205</v>
      </c>
      <c r="AR3" s="333" t="s">
        <v>91</v>
      </c>
      <c r="AS3" s="629"/>
      <c r="AT3" s="305"/>
      <c r="AU3" s="537" t="s">
        <v>562</v>
      </c>
      <c r="AV3" s="80"/>
    </row>
    <row r="4" spans="6:46" ht="19.5" customHeight="1" thickBot="1">
      <c r="F4" s="7" t="s">
        <v>34</v>
      </c>
      <c r="G4" s="676"/>
      <c r="H4" s="630"/>
      <c r="I4" s="81" t="s">
        <v>79</v>
      </c>
      <c r="J4" s="81" t="s">
        <v>79</v>
      </c>
      <c r="K4" s="81" t="s">
        <v>79</v>
      </c>
      <c r="L4" s="81" t="s">
        <v>79</v>
      </c>
      <c r="M4" s="81" t="s">
        <v>79</v>
      </c>
      <c r="N4" s="81" t="s">
        <v>79</v>
      </c>
      <c r="O4" s="81" t="s">
        <v>79</v>
      </c>
      <c r="P4" s="81" t="s">
        <v>79</v>
      </c>
      <c r="Q4" s="81" t="s">
        <v>79</v>
      </c>
      <c r="R4" s="81" t="s">
        <v>79</v>
      </c>
      <c r="S4" s="81" t="s">
        <v>79</v>
      </c>
      <c r="T4" s="81" t="s">
        <v>79</v>
      </c>
      <c r="U4" s="81" t="s">
        <v>79</v>
      </c>
      <c r="V4" s="81" t="s">
        <v>79</v>
      </c>
      <c r="W4" s="81" t="s">
        <v>79</v>
      </c>
      <c r="X4" s="81" t="s">
        <v>79</v>
      </c>
      <c r="Y4" s="81" t="s">
        <v>79</v>
      </c>
      <c r="Z4" s="81" t="s">
        <v>79</v>
      </c>
      <c r="AA4" s="81" t="s">
        <v>79</v>
      </c>
      <c r="AB4" s="81" t="s">
        <v>79</v>
      </c>
      <c r="AC4" s="81" t="s">
        <v>79</v>
      </c>
      <c r="AD4" s="81" t="s">
        <v>79</v>
      </c>
      <c r="AE4" s="81" t="s">
        <v>79</v>
      </c>
      <c r="AF4" s="81" t="s">
        <v>79</v>
      </c>
      <c r="AG4" s="81" t="s">
        <v>79</v>
      </c>
      <c r="AH4" s="81" t="s">
        <v>79</v>
      </c>
      <c r="AI4" s="81" t="s">
        <v>79</v>
      </c>
      <c r="AJ4" s="81" t="s">
        <v>79</v>
      </c>
      <c r="AK4" s="81" t="s">
        <v>79</v>
      </c>
      <c r="AL4" s="81" t="s">
        <v>79</v>
      </c>
      <c r="AM4" s="81" t="s">
        <v>79</v>
      </c>
      <c r="AN4" s="81" t="s">
        <v>79</v>
      </c>
      <c r="AO4" s="81" t="s">
        <v>79</v>
      </c>
      <c r="AP4" s="81" t="s">
        <v>79</v>
      </c>
      <c r="AQ4" s="81" t="s">
        <v>79</v>
      </c>
      <c r="AR4" s="81" t="s">
        <v>79</v>
      </c>
      <c r="AS4" s="630"/>
      <c r="AT4" s="305"/>
    </row>
    <row r="5" spans="5:48" ht="19.5" customHeight="1">
      <c r="E5" s="639" t="s">
        <v>317</v>
      </c>
      <c r="F5" s="445" t="s">
        <v>235</v>
      </c>
      <c r="G5" s="446">
        <v>10</v>
      </c>
      <c r="H5" s="447">
        <v>10</v>
      </c>
      <c r="I5" s="50">
        <v>7</v>
      </c>
      <c r="J5" s="432">
        <v>8</v>
      </c>
      <c r="K5" s="432">
        <v>9</v>
      </c>
      <c r="L5" s="432">
        <v>8</v>
      </c>
      <c r="M5" s="432">
        <v>9</v>
      </c>
      <c r="N5" s="432">
        <v>8</v>
      </c>
      <c r="O5" s="432">
        <v>8</v>
      </c>
      <c r="P5" s="432">
        <v>10</v>
      </c>
      <c r="Q5" s="432">
        <v>10</v>
      </c>
      <c r="R5" s="50">
        <v>10</v>
      </c>
      <c r="S5" s="432">
        <v>9</v>
      </c>
      <c r="T5" s="50">
        <v>7</v>
      </c>
      <c r="U5" s="432">
        <v>9</v>
      </c>
      <c r="V5" s="50">
        <v>9</v>
      </c>
      <c r="W5" s="432">
        <v>10</v>
      </c>
      <c r="X5" s="50">
        <v>9</v>
      </c>
      <c r="Y5" s="432">
        <v>9</v>
      </c>
      <c r="Z5" s="50">
        <v>9</v>
      </c>
      <c r="AA5" s="432">
        <v>10</v>
      </c>
      <c r="AB5" s="432">
        <v>9</v>
      </c>
      <c r="AC5" s="432">
        <v>9</v>
      </c>
      <c r="AD5" s="432">
        <v>10</v>
      </c>
      <c r="AE5" s="432">
        <v>9</v>
      </c>
      <c r="AF5" s="432">
        <v>9</v>
      </c>
      <c r="AG5" s="432">
        <v>9</v>
      </c>
      <c r="AH5" s="432">
        <v>9</v>
      </c>
      <c r="AI5" s="432">
        <v>9</v>
      </c>
      <c r="AJ5" s="432">
        <v>8</v>
      </c>
      <c r="AK5" s="432">
        <v>10</v>
      </c>
      <c r="AL5" s="432">
        <v>9</v>
      </c>
      <c r="AM5" s="432">
        <v>10</v>
      </c>
      <c r="AN5" s="432">
        <v>8</v>
      </c>
      <c r="AO5" s="432">
        <v>8</v>
      </c>
      <c r="AP5" s="432">
        <v>10</v>
      </c>
      <c r="AQ5" s="432">
        <v>9</v>
      </c>
      <c r="AR5" s="432">
        <v>10</v>
      </c>
      <c r="AS5" s="447">
        <v>10</v>
      </c>
      <c r="AT5" s="26"/>
      <c r="AU5" s="199"/>
      <c r="AV5" s="194" t="s">
        <v>358</v>
      </c>
    </row>
    <row r="6" spans="5:48" ht="19.5" customHeight="1">
      <c r="E6" s="640"/>
      <c r="F6" s="185" t="s">
        <v>236</v>
      </c>
      <c r="G6" s="9">
        <v>10</v>
      </c>
      <c r="H6" s="11">
        <v>10</v>
      </c>
      <c r="I6" s="41">
        <v>10</v>
      </c>
      <c r="J6" s="425">
        <v>10</v>
      </c>
      <c r="K6" s="425">
        <v>10</v>
      </c>
      <c r="L6" s="425">
        <v>10</v>
      </c>
      <c r="M6" s="425">
        <v>10</v>
      </c>
      <c r="N6" s="425">
        <v>10</v>
      </c>
      <c r="O6" s="425">
        <v>10</v>
      </c>
      <c r="P6" s="425">
        <v>10</v>
      </c>
      <c r="Q6" s="425">
        <v>10</v>
      </c>
      <c r="R6" s="41">
        <f>Q6</f>
        <v>10</v>
      </c>
      <c r="S6" s="425">
        <v>10</v>
      </c>
      <c r="T6" s="41">
        <v>9</v>
      </c>
      <c r="U6" s="425">
        <v>10</v>
      </c>
      <c r="V6" s="41">
        <v>10</v>
      </c>
      <c r="W6" s="425">
        <v>6</v>
      </c>
      <c r="X6" s="41">
        <v>10</v>
      </c>
      <c r="Y6" s="425">
        <v>10</v>
      </c>
      <c r="Z6" s="41">
        <v>10</v>
      </c>
      <c r="AA6" s="425">
        <v>8</v>
      </c>
      <c r="AB6" s="425">
        <v>10</v>
      </c>
      <c r="AC6" s="425">
        <v>6</v>
      </c>
      <c r="AD6" s="425">
        <v>10</v>
      </c>
      <c r="AE6" s="425">
        <v>10</v>
      </c>
      <c r="AF6" s="425">
        <v>10</v>
      </c>
      <c r="AG6" s="425">
        <v>10</v>
      </c>
      <c r="AH6" s="425">
        <v>10</v>
      </c>
      <c r="AI6" s="425">
        <v>8</v>
      </c>
      <c r="AJ6" s="425">
        <v>10</v>
      </c>
      <c r="AK6" s="425">
        <v>10</v>
      </c>
      <c r="AL6" s="425">
        <v>10</v>
      </c>
      <c r="AM6" s="425">
        <v>10</v>
      </c>
      <c r="AN6" s="425">
        <v>10</v>
      </c>
      <c r="AO6" s="425">
        <v>10</v>
      </c>
      <c r="AP6" s="425">
        <v>10</v>
      </c>
      <c r="AQ6" s="425">
        <v>10</v>
      </c>
      <c r="AR6" s="425">
        <v>10</v>
      </c>
      <c r="AS6" s="11">
        <v>10</v>
      </c>
      <c r="AT6" s="26"/>
      <c r="AU6" s="200"/>
      <c r="AV6" s="202" t="s">
        <v>359</v>
      </c>
    </row>
    <row r="7" spans="5:48" ht="19.5" customHeight="1">
      <c r="E7" s="640"/>
      <c r="F7" s="173" t="s">
        <v>237</v>
      </c>
      <c r="G7" s="20">
        <v>20</v>
      </c>
      <c r="H7" s="11">
        <v>20</v>
      </c>
      <c r="I7" s="41">
        <v>13</v>
      </c>
      <c r="J7" s="425">
        <v>20</v>
      </c>
      <c r="K7" s="425">
        <v>20</v>
      </c>
      <c r="L7" s="425">
        <v>17</v>
      </c>
      <c r="M7" s="425">
        <v>14</v>
      </c>
      <c r="N7" s="425">
        <v>20</v>
      </c>
      <c r="O7" s="425">
        <v>20</v>
      </c>
      <c r="P7" s="425">
        <v>20</v>
      </c>
      <c r="Q7" s="425">
        <v>20</v>
      </c>
      <c r="R7" s="41">
        <v>17</v>
      </c>
      <c r="S7" s="425">
        <v>18</v>
      </c>
      <c r="T7" s="41">
        <v>20</v>
      </c>
      <c r="U7" s="425">
        <v>20</v>
      </c>
      <c r="V7" s="41">
        <v>20</v>
      </c>
      <c r="W7" s="425">
        <v>20</v>
      </c>
      <c r="X7" s="41">
        <v>14</v>
      </c>
      <c r="Y7" s="425">
        <v>17</v>
      </c>
      <c r="Z7" s="41">
        <v>20</v>
      </c>
      <c r="AA7" s="425">
        <v>20</v>
      </c>
      <c r="AB7" s="425">
        <v>17</v>
      </c>
      <c r="AC7" s="425">
        <v>14</v>
      </c>
      <c r="AD7" s="425">
        <v>20</v>
      </c>
      <c r="AE7" s="425">
        <v>20</v>
      </c>
      <c r="AF7" s="425">
        <v>15</v>
      </c>
      <c r="AG7" s="425">
        <v>17</v>
      </c>
      <c r="AH7" s="425">
        <v>17</v>
      </c>
      <c r="AI7" s="425">
        <v>17</v>
      </c>
      <c r="AJ7" s="425">
        <v>20</v>
      </c>
      <c r="AK7" s="425">
        <v>11</v>
      </c>
      <c r="AL7" s="425">
        <v>17</v>
      </c>
      <c r="AM7" s="425">
        <v>20</v>
      </c>
      <c r="AN7" s="425">
        <v>18</v>
      </c>
      <c r="AO7" s="425">
        <v>20</v>
      </c>
      <c r="AP7" s="425">
        <v>20</v>
      </c>
      <c r="AQ7" s="425">
        <v>14</v>
      </c>
      <c r="AR7" s="425">
        <v>17</v>
      </c>
      <c r="AS7" s="11">
        <v>20</v>
      </c>
      <c r="AT7" s="26"/>
      <c r="AU7" s="201"/>
      <c r="AV7" s="202" t="s">
        <v>360</v>
      </c>
    </row>
    <row r="8" spans="5:47" ht="19.5" customHeight="1">
      <c r="E8" s="640"/>
      <c r="F8" s="173" t="s">
        <v>238</v>
      </c>
      <c r="G8" s="20">
        <v>20</v>
      </c>
      <c r="H8" s="632">
        <v>40</v>
      </c>
      <c r="I8" s="743">
        <v>37</v>
      </c>
      <c r="J8" s="737">
        <v>38</v>
      </c>
      <c r="K8" s="737">
        <v>29</v>
      </c>
      <c r="L8" s="737">
        <v>29</v>
      </c>
      <c r="M8" s="732">
        <v>39</v>
      </c>
      <c r="N8" s="737">
        <v>32</v>
      </c>
      <c r="O8" s="737">
        <v>39</v>
      </c>
      <c r="P8" s="737">
        <v>40</v>
      </c>
      <c r="Q8" s="737">
        <v>37</v>
      </c>
      <c r="R8" s="743">
        <f>SUM(Q8:Q10)</f>
        <v>37</v>
      </c>
      <c r="S8" s="737">
        <v>31</v>
      </c>
      <c r="T8" s="743">
        <v>36</v>
      </c>
      <c r="U8" s="737">
        <v>39</v>
      </c>
      <c r="V8" s="743">
        <v>36</v>
      </c>
      <c r="W8" s="737">
        <v>40</v>
      </c>
      <c r="X8" s="743">
        <v>37</v>
      </c>
      <c r="Y8" s="737">
        <v>40</v>
      </c>
      <c r="Z8" s="743">
        <v>32</v>
      </c>
      <c r="AA8" s="737">
        <v>36</v>
      </c>
      <c r="AB8" s="737">
        <v>39</v>
      </c>
      <c r="AC8" s="737">
        <v>36</v>
      </c>
      <c r="AD8" s="737">
        <v>35</v>
      </c>
      <c r="AE8" s="737">
        <v>39</v>
      </c>
      <c r="AF8" s="737">
        <v>28</v>
      </c>
      <c r="AG8" s="737">
        <v>38</v>
      </c>
      <c r="AH8" s="737">
        <v>37</v>
      </c>
      <c r="AI8" s="737">
        <v>36</v>
      </c>
      <c r="AJ8" s="737">
        <v>38</v>
      </c>
      <c r="AK8" s="737">
        <v>32</v>
      </c>
      <c r="AL8" s="737">
        <v>40</v>
      </c>
      <c r="AM8" s="737">
        <v>37</v>
      </c>
      <c r="AN8" s="737">
        <v>36</v>
      </c>
      <c r="AO8" s="737">
        <v>30</v>
      </c>
      <c r="AP8" s="737">
        <v>38</v>
      </c>
      <c r="AQ8" s="737">
        <v>29</v>
      </c>
      <c r="AR8" s="737">
        <v>35</v>
      </c>
      <c r="AS8" s="632">
        <v>40</v>
      </c>
      <c r="AT8" s="270"/>
      <c r="AU8" s="26"/>
    </row>
    <row r="9" spans="5:50" ht="19.5" customHeight="1">
      <c r="E9" s="640"/>
      <c r="F9" s="173" t="s">
        <v>239</v>
      </c>
      <c r="G9" s="20">
        <v>10</v>
      </c>
      <c r="H9" s="632"/>
      <c r="I9" s="743"/>
      <c r="J9" s="737"/>
      <c r="K9" s="737"/>
      <c r="L9" s="737"/>
      <c r="M9" s="730"/>
      <c r="N9" s="737"/>
      <c r="O9" s="737"/>
      <c r="P9" s="737"/>
      <c r="Q9" s="737"/>
      <c r="R9" s="743"/>
      <c r="S9" s="737"/>
      <c r="T9" s="743"/>
      <c r="U9" s="737"/>
      <c r="V9" s="743"/>
      <c r="W9" s="737"/>
      <c r="X9" s="743"/>
      <c r="Y9" s="737"/>
      <c r="Z9" s="743"/>
      <c r="AA9" s="737"/>
      <c r="AB9" s="737"/>
      <c r="AC9" s="737"/>
      <c r="AD9" s="737"/>
      <c r="AE9" s="737"/>
      <c r="AF9" s="737"/>
      <c r="AG9" s="737"/>
      <c r="AH9" s="737"/>
      <c r="AI9" s="737"/>
      <c r="AJ9" s="737"/>
      <c r="AK9" s="737"/>
      <c r="AL9" s="737"/>
      <c r="AM9" s="737"/>
      <c r="AN9" s="737"/>
      <c r="AO9" s="737"/>
      <c r="AP9" s="737"/>
      <c r="AQ9" s="737"/>
      <c r="AR9" s="737"/>
      <c r="AS9" s="632"/>
      <c r="AT9" s="270"/>
      <c r="AU9" s="26"/>
      <c r="AW9" s="769"/>
      <c r="AX9" s="769"/>
    </row>
    <row r="10" spans="5:50" ht="19.5" customHeight="1">
      <c r="E10" s="640"/>
      <c r="F10" s="173" t="s">
        <v>240</v>
      </c>
      <c r="G10" s="20">
        <v>10</v>
      </c>
      <c r="H10" s="632"/>
      <c r="I10" s="743"/>
      <c r="J10" s="737"/>
      <c r="K10" s="737"/>
      <c r="L10" s="737"/>
      <c r="M10" s="731"/>
      <c r="N10" s="737"/>
      <c r="O10" s="737"/>
      <c r="P10" s="737"/>
      <c r="Q10" s="737"/>
      <c r="R10" s="743"/>
      <c r="S10" s="737"/>
      <c r="T10" s="743"/>
      <c r="U10" s="737"/>
      <c r="V10" s="743"/>
      <c r="W10" s="737"/>
      <c r="X10" s="743"/>
      <c r="Y10" s="737"/>
      <c r="Z10" s="743"/>
      <c r="AA10" s="737"/>
      <c r="AB10" s="737"/>
      <c r="AC10" s="737"/>
      <c r="AD10" s="737"/>
      <c r="AE10" s="737"/>
      <c r="AF10" s="737"/>
      <c r="AG10" s="737"/>
      <c r="AH10" s="737"/>
      <c r="AI10" s="737"/>
      <c r="AJ10" s="737"/>
      <c r="AK10" s="737"/>
      <c r="AL10" s="737"/>
      <c r="AM10" s="737"/>
      <c r="AN10" s="737"/>
      <c r="AO10" s="737"/>
      <c r="AP10" s="737"/>
      <c r="AQ10" s="737"/>
      <c r="AR10" s="737"/>
      <c r="AS10" s="632"/>
      <c r="AT10" s="270"/>
      <c r="AU10" s="467"/>
      <c r="AV10" s="307" t="s">
        <v>361</v>
      </c>
      <c r="AW10" s="769"/>
      <c r="AX10" s="769"/>
    </row>
    <row r="11" spans="5:47" ht="19.5" customHeight="1">
      <c r="E11" s="640"/>
      <c r="F11" s="173" t="s">
        <v>241</v>
      </c>
      <c r="G11" s="20">
        <v>10</v>
      </c>
      <c r="H11" s="22">
        <v>10</v>
      </c>
      <c r="I11" s="41">
        <v>10</v>
      </c>
      <c r="J11" s="425">
        <v>10</v>
      </c>
      <c r="K11" s="425">
        <v>9</v>
      </c>
      <c r="L11" s="425">
        <v>10</v>
      </c>
      <c r="M11" s="425">
        <v>10</v>
      </c>
      <c r="N11" s="425">
        <v>10</v>
      </c>
      <c r="O11" s="425">
        <v>10</v>
      </c>
      <c r="P11" s="425">
        <v>10</v>
      </c>
      <c r="Q11" s="425">
        <v>8</v>
      </c>
      <c r="R11" s="41">
        <f>Q11</f>
        <v>8</v>
      </c>
      <c r="S11" s="425">
        <v>10</v>
      </c>
      <c r="T11" s="41">
        <v>10</v>
      </c>
      <c r="U11" s="425">
        <v>10</v>
      </c>
      <c r="V11" s="41">
        <v>8</v>
      </c>
      <c r="W11" s="425">
        <v>6</v>
      </c>
      <c r="X11" s="41">
        <v>10</v>
      </c>
      <c r="Y11" s="425">
        <v>10</v>
      </c>
      <c r="Z11" s="41">
        <v>10</v>
      </c>
      <c r="AA11" s="425">
        <v>10</v>
      </c>
      <c r="AB11" s="425">
        <v>10</v>
      </c>
      <c r="AC11" s="425">
        <v>10</v>
      </c>
      <c r="AD11" s="425">
        <v>10</v>
      </c>
      <c r="AE11" s="425">
        <v>10</v>
      </c>
      <c r="AF11" s="425">
        <v>10</v>
      </c>
      <c r="AG11" s="425">
        <v>10</v>
      </c>
      <c r="AH11" s="425">
        <v>10</v>
      </c>
      <c r="AI11" s="425">
        <v>8</v>
      </c>
      <c r="AJ11" s="425">
        <v>3</v>
      </c>
      <c r="AK11" s="425">
        <v>10</v>
      </c>
      <c r="AL11" s="425">
        <v>10</v>
      </c>
      <c r="AM11" s="425">
        <v>6</v>
      </c>
      <c r="AN11" s="425">
        <v>10</v>
      </c>
      <c r="AO11" s="425">
        <v>8</v>
      </c>
      <c r="AP11" s="425">
        <v>7</v>
      </c>
      <c r="AQ11" s="425">
        <v>10</v>
      </c>
      <c r="AR11" s="425">
        <v>10</v>
      </c>
      <c r="AS11" s="22">
        <v>10</v>
      </c>
      <c r="AT11" s="26"/>
      <c r="AU11" s="270"/>
    </row>
    <row r="12" spans="5:47" ht="19.5" customHeight="1">
      <c r="E12" s="640"/>
      <c r="F12" s="191" t="s">
        <v>242</v>
      </c>
      <c r="G12" s="20">
        <v>20</v>
      </c>
      <c r="H12" s="169">
        <v>20</v>
      </c>
      <c r="I12" s="41">
        <v>18</v>
      </c>
      <c r="J12" s="425">
        <v>12</v>
      </c>
      <c r="K12" s="425">
        <v>12</v>
      </c>
      <c r="L12" s="425">
        <v>9</v>
      </c>
      <c r="M12" s="425">
        <v>15</v>
      </c>
      <c r="N12" s="425">
        <v>12</v>
      </c>
      <c r="O12" s="425">
        <v>12</v>
      </c>
      <c r="P12" s="425">
        <v>14</v>
      </c>
      <c r="Q12" s="425">
        <v>12</v>
      </c>
      <c r="R12" s="41">
        <v>13</v>
      </c>
      <c r="S12" s="425">
        <v>10</v>
      </c>
      <c r="T12" s="41">
        <v>14</v>
      </c>
      <c r="U12" s="425">
        <v>14</v>
      </c>
      <c r="V12" s="41">
        <v>20</v>
      </c>
      <c r="W12" s="425">
        <v>20</v>
      </c>
      <c r="X12" s="41">
        <v>12</v>
      </c>
      <c r="Y12" s="425">
        <v>15</v>
      </c>
      <c r="Z12" s="41">
        <v>10</v>
      </c>
      <c r="AA12" s="425">
        <v>15</v>
      </c>
      <c r="AB12" s="425">
        <v>13</v>
      </c>
      <c r="AC12" s="425">
        <v>20</v>
      </c>
      <c r="AD12" s="425">
        <v>12</v>
      </c>
      <c r="AE12" s="425">
        <v>12</v>
      </c>
      <c r="AF12" s="425">
        <v>14</v>
      </c>
      <c r="AG12" s="425">
        <v>15</v>
      </c>
      <c r="AH12" s="425">
        <v>20</v>
      </c>
      <c r="AI12" s="425">
        <v>8</v>
      </c>
      <c r="AJ12" s="425">
        <v>12</v>
      </c>
      <c r="AK12" s="425">
        <v>14</v>
      </c>
      <c r="AL12" s="425">
        <v>13</v>
      </c>
      <c r="AM12" s="425">
        <v>19</v>
      </c>
      <c r="AN12" s="425">
        <v>18</v>
      </c>
      <c r="AO12" s="425">
        <v>15</v>
      </c>
      <c r="AP12" s="425">
        <v>14</v>
      </c>
      <c r="AQ12" s="425">
        <v>10</v>
      </c>
      <c r="AR12" s="425">
        <v>12</v>
      </c>
      <c r="AS12" s="169">
        <v>20</v>
      </c>
      <c r="AT12" s="26"/>
      <c r="AU12" s="270"/>
    </row>
    <row r="13" spans="5:48" s="65" customFormat="1" ht="17.25" customHeight="1" thickBot="1">
      <c r="E13" s="640"/>
      <c r="F13" s="148" t="s">
        <v>243</v>
      </c>
      <c r="G13" s="14">
        <v>10</v>
      </c>
      <c r="H13" s="18">
        <v>10</v>
      </c>
      <c r="I13" s="43">
        <v>8</v>
      </c>
      <c r="J13" s="427">
        <v>8</v>
      </c>
      <c r="K13" s="427">
        <v>8</v>
      </c>
      <c r="L13" s="427">
        <v>7</v>
      </c>
      <c r="M13" s="427">
        <v>9</v>
      </c>
      <c r="N13" s="427">
        <v>7</v>
      </c>
      <c r="O13" s="427">
        <v>10</v>
      </c>
      <c r="P13" s="427">
        <v>10</v>
      </c>
      <c r="Q13" s="427">
        <v>10</v>
      </c>
      <c r="R13" s="43">
        <f>Q13</f>
        <v>10</v>
      </c>
      <c r="S13" s="427">
        <v>10</v>
      </c>
      <c r="T13" s="43">
        <v>10</v>
      </c>
      <c r="U13" s="427">
        <v>10</v>
      </c>
      <c r="V13" s="43">
        <v>10</v>
      </c>
      <c r="W13" s="427">
        <v>10</v>
      </c>
      <c r="X13" s="43">
        <v>10</v>
      </c>
      <c r="Y13" s="427">
        <v>10</v>
      </c>
      <c r="Z13" s="43">
        <v>10</v>
      </c>
      <c r="AA13" s="427">
        <v>6</v>
      </c>
      <c r="AB13" s="427">
        <v>9</v>
      </c>
      <c r="AC13" s="427">
        <v>10</v>
      </c>
      <c r="AD13" s="427">
        <v>9</v>
      </c>
      <c r="AE13" s="427">
        <v>10</v>
      </c>
      <c r="AF13" s="427">
        <v>8</v>
      </c>
      <c r="AG13" s="427">
        <v>10</v>
      </c>
      <c r="AH13" s="427">
        <v>10</v>
      </c>
      <c r="AI13" s="427">
        <v>9</v>
      </c>
      <c r="AJ13" s="427">
        <v>7</v>
      </c>
      <c r="AK13" s="427">
        <v>10</v>
      </c>
      <c r="AL13" s="427">
        <v>10</v>
      </c>
      <c r="AM13" s="427">
        <v>10</v>
      </c>
      <c r="AN13" s="427">
        <v>10</v>
      </c>
      <c r="AO13" s="427">
        <v>6</v>
      </c>
      <c r="AP13" s="427">
        <v>10</v>
      </c>
      <c r="AQ13" s="427">
        <v>9</v>
      </c>
      <c r="AR13" s="427">
        <v>10</v>
      </c>
      <c r="AS13" s="18">
        <v>10</v>
      </c>
      <c r="AT13" s="26"/>
      <c r="AU13" s="536"/>
      <c r="AV13" s="308" t="s">
        <v>573</v>
      </c>
    </row>
    <row r="14" spans="5:47" ht="19.5" customHeight="1" thickBot="1">
      <c r="E14" s="641"/>
      <c r="F14" s="616" t="s">
        <v>214</v>
      </c>
      <c r="G14" s="617"/>
      <c r="H14" s="174">
        <v>12</v>
      </c>
      <c r="I14" s="290">
        <f>SUM(I5:I13)/10</f>
        <v>10.3</v>
      </c>
      <c r="J14" s="290">
        <f aca="true" t="shared" si="0" ref="J14:U14">SUM(J5:J13)/10</f>
        <v>10.6</v>
      </c>
      <c r="K14" s="290">
        <f t="shared" si="0"/>
        <v>9.7</v>
      </c>
      <c r="L14" s="290">
        <f t="shared" si="0"/>
        <v>9</v>
      </c>
      <c r="M14" s="290">
        <f t="shared" si="0"/>
        <v>10.6</v>
      </c>
      <c r="N14" s="290">
        <f t="shared" si="0"/>
        <v>9.9</v>
      </c>
      <c r="O14" s="290">
        <f t="shared" si="0"/>
        <v>10.9</v>
      </c>
      <c r="P14" s="290">
        <f t="shared" si="0"/>
        <v>11.4</v>
      </c>
      <c r="Q14" s="290">
        <f t="shared" si="0"/>
        <v>10.7</v>
      </c>
      <c r="R14" s="290">
        <f t="shared" si="0"/>
        <v>10.5</v>
      </c>
      <c r="S14" s="290">
        <f t="shared" si="0"/>
        <v>9.8</v>
      </c>
      <c r="T14" s="290">
        <f t="shared" si="0"/>
        <v>10.6</v>
      </c>
      <c r="U14" s="290">
        <f t="shared" si="0"/>
        <v>11.2</v>
      </c>
      <c r="V14" s="290">
        <f>SUM(V5:V13)/10</f>
        <v>11.3</v>
      </c>
      <c r="W14" s="290">
        <f>SUM(W5:W13)/10</f>
        <v>11.2</v>
      </c>
      <c r="X14" s="290">
        <f aca="true" t="shared" si="1" ref="X14:AK14">SUM(X5:X13)/10</f>
        <v>10.2</v>
      </c>
      <c r="Y14" s="290">
        <f t="shared" si="1"/>
        <v>11.1</v>
      </c>
      <c r="Z14" s="290">
        <f t="shared" si="1"/>
        <v>10.1</v>
      </c>
      <c r="AA14" s="290">
        <f t="shared" si="1"/>
        <v>10.5</v>
      </c>
      <c r="AB14" s="290">
        <f t="shared" si="1"/>
        <v>10.7</v>
      </c>
      <c r="AC14" s="290">
        <f t="shared" si="1"/>
        <v>10.5</v>
      </c>
      <c r="AD14" s="290">
        <f t="shared" si="1"/>
        <v>10.6</v>
      </c>
      <c r="AE14" s="290">
        <f t="shared" si="1"/>
        <v>11</v>
      </c>
      <c r="AF14" s="290">
        <f t="shared" si="1"/>
        <v>9.4</v>
      </c>
      <c r="AG14" s="290">
        <f t="shared" si="1"/>
        <v>10.9</v>
      </c>
      <c r="AH14" s="290">
        <f t="shared" si="1"/>
        <v>11.3</v>
      </c>
      <c r="AI14" s="290">
        <f t="shared" si="1"/>
        <v>9.5</v>
      </c>
      <c r="AJ14" s="290">
        <f t="shared" si="1"/>
        <v>9.8</v>
      </c>
      <c r="AK14" s="290">
        <f t="shared" si="1"/>
        <v>9.7</v>
      </c>
      <c r="AL14" s="290">
        <f aca="true" t="shared" si="2" ref="AL14:AR14">SUM(AL5:AL13)/10</f>
        <v>10.9</v>
      </c>
      <c r="AM14" s="290">
        <f t="shared" si="2"/>
        <v>11.2</v>
      </c>
      <c r="AN14" s="290">
        <f t="shared" si="2"/>
        <v>11</v>
      </c>
      <c r="AO14" s="290">
        <f t="shared" si="2"/>
        <v>9.7</v>
      </c>
      <c r="AP14" s="290">
        <f t="shared" si="2"/>
        <v>10.9</v>
      </c>
      <c r="AQ14" s="290">
        <f t="shared" si="2"/>
        <v>9.1</v>
      </c>
      <c r="AR14" s="290">
        <f t="shared" si="2"/>
        <v>10.4</v>
      </c>
      <c r="AS14" s="174">
        <v>12</v>
      </c>
      <c r="AT14" s="26"/>
      <c r="AU14" s="26"/>
    </row>
    <row r="15" spans="5:47" ht="19.5" customHeight="1">
      <c r="E15" s="639" t="s">
        <v>316</v>
      </c>
      <c r="F15" s="448" t="s">
        <v>244</v>
      </c>
      <c r="G15" s="446">
        <v>10</v>
      </c>
      <c r="H15" s="770">
        <v>110</v>
      </c>
      <c r="I15" s="751">
        <v>82</v>
      </c>
      <c r="J15" s="731">
        <v>86</v>
      </c>
      <c r="K15" s="731">
        <v>97</v>
      </c>
      <c r="L15" s="731">
        <v>77</v>
      </c>
      <c r="M15" s="730">
        <v>95</v>
      </c>
      <c r="N15" s="731">
        <v>91</v>
      </c>
      <c r="O15" s="731">
        <v>81</v>
      </c>
      <c r="P15" s="731">
        <v>103</v>
      </c>
      <c r="Q15" s="731">
        <v>89</v>
      </c>
      <c r="R15" s="751">
        <v>102</v>
      </c>
      <c r="S15" s="731">
        <v>94</v>
      </c>
      <c r="T15" s="751">
        <v>77</v>
      </c>
      <c r="U15" s="731">
        <v>93</v>
      </c>
      <c r="V15" s="751">
        <v>94</v>
      </c>
      <c r="W15" s="731">
        <v>96</v>
      </c>
      <c r="X15" s="751">
        <v>88</v>
      </c>
      <c r="Y15" s="731">
        <v>100</v>
      </c>
      <c r="Z15" s="751">
        <v>84</v>
      </c>
      <c r="AA15" s="731">
        <v>91</v>
      </c>
      <c r="AB15" s="731">
        <v>97</v>
      </c>
      <c r="AC15" s="731">
        <v>96</v>
      </c>
      <c r="AD15" s="731">
        <v>98</v>
      </c>
      <c r="AE15" s="731">
        <v>95</v>
      </c>
      <c r="AF15" s="731">
        <v>92</v>
      </c>
      <c r="AG15" s="731">
        <v>84</v>
      </c>
      <c r="AH15" s="731">
        <v>91</v>
      </c>
      <c r="AI15" s="731">
        <v>90</v>
      </c>
      <c r="AJ15" s="731">
        <v>81</v>
      </c>
      <c r="AK15" s="731">
        <v>95</v>
      </c>
      <c r="AL15" s="731">
        <v>89</v>
      </c>
      <c r="AM15" s="731">
        <v>94</v>
      </c>
      <c r="AN15" s="731">
        <v>87</v>
      </c>
      <c r="AO15" s="731">
        <v>87</v>
      </c>
      <c r="AP15" s="731">
        <v>92</v>
      </c>
      <c r="AQ15" s="731">
        <v>91</v>
      </c>
      <c r="AR15" s="731">
        <v>97</v>
      </c>
      <c r="AS15" s="770">
        <v>110</v>
      </c>
      <c r="AT15" s="270"/>
      <c r="AU15" s="270"/>
    </row>
    <row r="16" spans="5:47" ht="19.5" customHeight="1">
      <c r="E16" s="640"/>
      <c r="F16" s="449" t="s">
        <v>245</v>
      </c>
      <c r="G16" s="450">
        <v>10</v>
      </c>
      <c r="H16" s="771"/>
      <c r="I16" s="743"/>
      <c r="J16" s="737"/>
      <c r="K16" s="737"/>
      <c r="L16" s="737"/>
      <c r="M16" s="730"/>
      <c r="N16" s="737"/>
      <c r="O16" s="737"/>
      <c r="P16" s="737"/>
      <c r="Q16" s="737"/>
      <c r="R16" s="743"/>
      <c r="S16" s="737"/>
      <c r="T16" s="743"/>
      <c r="U16" s="737"/>
      <c r="V16" s="743"/>
      <c r="W16" s="737"/>
      <c r="X16" s="743"/>
      <c r="Y16" s="737"/>
      <c r="Z16" s="743"/>
      <c r="AA16" s="737"/>
      <c r="AB16" s="737"/>
      <c r="AC16" s="737"/>
      <c r="AD16" s="737"/>
      <c r="AE16" s="737"/>
      <c r="AF16" s="737"/>
      <c r="AG16" s="737"/>
      <c r="AH16" s="737"/>
      <c r="AI16" s="737"/>
      <c r="AJ16" s="737"/>
      <c r="AK16" s="737"/>
      <c r="AL16" s="737"/>
      <c r="AM16" s="737"/>
      <c r="AN16" s="737"/>
      <c r="AO16" s="737"/>
      <c r="AP16" s="737"/>
      <c r="AQ16" s="737"/>
      <c r="AR16" s="737"/>
      <c r="AS16" s="771"/>
      <c r="AT16" s="270"/>
      <c r="AU16" s="270"/>
    </row>
    <row r="17" spans="5:47" ht="19.5" customHeight="1">
      <c r="E17" s="640"/>
      <c r="F17" s="449" t="s">
        <v>246</v>
      </c>
      <c r="G17" s="450">
        <v>90</v>
      </c>
      <c r="H17" s="771"/>
      <c r="I17" s="743"/>
      <c r="J17" s="737"/>
      <c r="K17" s="737"/>
      <c r="L17" s="737"/>
      <c r="M17" s="731"/>
      <c r="N17" s="737"/>
      <c r="O17" s="737"/>
      <c r="P17" s="737"/>
      <c r="Q17" s="737"/>
      <c r="R17" s="743"/>
      <c r="S17" s="737"/>
      <c r="T17" s="743"/>
      <c r="U17" s="737"/>
      <c r="V17" s="743"/>
      <c r="W17" s="737"/>
      <c r="X17" s="743"/>
      <c r="Y17" s="737"/>
      <c r="Z17" s="743"/>
      <c r="AA17" s="737"/>
      <c r="AB17" s="737"/>
      <c r="AC17" s="737"/>
      <c r="AD17" s="737"/>
      <c r="AE17" s="737"/>
      <c r="AF17" s="737"/>
      <c r="AG17" s="737"/>
      <c r="AH17" s="737"/>
      <c r="AI17" s="737"/>
      <c r="AJ17" s="737"/>
      <c r="AK17" s="737"/>
      <c r="AL17" s="737"/>
      <c r="AM17" s="737"/>
      <c r="AN17" s="737"/>
      <c r="AO17" s="737"/>
      <c r="AP17" s="737"/>
      <c r="AQ17" s="737"/>
      <c r="AR17" s="737"/>
      <c r="AS17" s="771"/>
      <c r="AT17" s="270"/>
      <c r="AU17" s="270"/>
    </row>
    <row r="18" spans="5:47" ht="19.5" customHeight="1">
      <c r="E18" s="640"/>
      <c r="F18" s="449" t="s">
        <v>247</v>
      </c>
      <c r="G18" s="450">
        <v>10</v>
      </c>
      <c r="H18" s="771">
        <v>30</v>
      </c>
      <c r="I18" s="751">
        <v>19</v>
      </c>
      <c r="J18" s="731">
        <v>27</v>
      </c>
      <c r="K18" s="731">
        <v>27</v>
      </c>
      <c r="L18" s="731">
        <v>30</v>
      </c>
      <c r="M18" s="732">
        <v>30</v>
      </c>
      <c r="N18" s="731">
        <v>29</v>
      </c>
      <c r="O18" s="731">
        <v>29</v>
      </c>
      <c r="P18" s="731">
        <v>28</v>
      </c>
      <c r="Q18" s="731">
        <v>29</v>
      </c>
      <c r="R18" s="751">
        <v>30</v>
      </c>
      <c r="S18" s="731">
        <v>29</v>
      </c>
      <c r="T18" s="751">
        <v>24</v>
      </c>
      <c r="U18" s="731">
        <v>29</v>
      </c>
      <c r="V18" s="751">
        <v>26</v>
      </c>
      <c r="W18" s="731">
        <v>27</v>
      </c>
      <c r="X18" s="751">
        <v>29</v>
      </c>
      <c r="Y18" s="731">
        <v>29</v>
      </c>
      <c r="Z18" s="751">
        <v>26</v>
      </c>
      <c r="AA18" s="731">
        <v>30</v>
      </c>
      <c r="AB18" s="731">
        <v>30</v>
      </c>
      <c r="AC18" s="731">
        <v>29</v>
      </c>
      <c r="AD18" s="731">
        <v>30</v>
      </c>
      <c r="AE18" s="731">
        <v>29</v>
      </c>
      <c r="AF18" s="731">
        <v>30</v>
      </c>
      <c r="AG18" s="731">
        <v>26</v>
      </c>
      <c r="AH18" s="731">
        <v>30</v>
      </c>
      <c r="AI18" s="731">
        <v>28</v>
      </c>
      <c r="AJ18" s="731">
        <v>27</v>
      </c>
      <c r="AK18" s="731">
        <v>30</v>
      </c>
      <c r="AL18" s="731">
        <v>28</v>
      </c>
      <c r="AM18" s="731">
        <v>30</v>
      </c>
      <c r="AN18" s="731">
        <v>30</v>
      </c>
      <c r="AO18" s="731">
        <v>28</v>
      </c>
      <c r="AP18" s="731">
        <v>29</v>
      </c>
      <c r="AQ18" s="731">
        <v>27</v>
      </c>
      <c r="AR18" s="731">
        <v>30</v>
      </c>
      <c r="AS18" s="771">
        <v>30</v>
      </c>
      <c r="AT18" s="270"/>
      <c r="AU18" s="270"/>
    </row>
    <row r="19" spans="5:47" ht="19.5" customHeight="1">
      <c r="E19" s="640"/>
      <c r="F19" s="449" t="s">
        <v>248</v>
      </c>
      <c r="G19" s="450">
        <v>10</v>
      </c>
      <c r="H19" s="771"/>
      <c r="I19" s="743"/>
      <c r="J19" s="737"/>
      <c r="K19" s="737"/>
      <c r="L19" s="737"/>
      <c r="M19" s="730"/>
      <c r="N19" s="737"/>
      <c r="O19" s="737"/>
      <c r="P19" s="737"/>
      <c r="Q19" s="737"/>
      <c r="R19" s="743"/>
      <c r="S19" s="737"/>
      <c r="T19" s="743"/>
      <c r="U19" s="737"/>
      <c r="V19" s="743"/>
      <c r="W19" s="737"/>
      <c r="X19" s="743"/>
      <c r="Y19" s="737"/>
      <c r="Z19" s="743"/>
      <c r="AA19" s="737"/>
      <c r="AB19" s="737"/>
      <c r="AC19" s="737"/>
      <c r="AD19" s="737"/>
      <c r="AE19" s="737"/>
      <c r="AF19" s="737"/>
      <c r="AG19" s="737"/>
      <c r="AH19" s="737"/>
      <c r="AI19" s="737"/>
      <c r="AJ19" s="737"/>
      <c r="AK19" s="737"/>
      <c r="AL19" s="737"/>
      <c r="AM19" s="737"/>
      <c r="AN19" s="737"/>
      <c r="AO19" s="737"/>
      <c r="AP19" s="737"/>
      <c r="AQ19" s="737"/>
      <c r="AR19" s="737"/>
      <c r="AS19" s="771"/>
      <c r="AT19" s="270"/>
      <c r="AU19" s="270"/>
    </row>
    <row r="20" spans="5:47" ht="19.5" customHeight="1" thickBot="1">
      <c r="E20" s="640"/>
      <c r="F20" s="449" t="s">
        <v>249</v>
      </c>
      <c r="G20" s="452">
        <v>10</v>
      </c>
      <c r="H20" s="792"/>
      <c r="I20" s="744"/>
      <c r="J20" s="738"/>
      <c r="K20" s="738"/>
      <c r="L20" s="738"/>
      <c r="M20" s="733"/>
      <c r="N20" s="738"/>
      <c r="O20" s="738"/>
      <c r="P20" s="738"/>
      <c r="Q20" s="738"/>
      <c r="R20" s="744"/>
      <c r="S20" s="738"/>
      <c r="T20" s="744"/>
      <c r="U20" s="738"/>
      <c r="V20" s="744"/>
      <c r="W20" s="738"/>
      <c r="X20" s="749"/>
      <c r="Y20" s="738"/>
      <c r="Z20" s="744"/>
      <c r="AA20" s="738"/>
      <c r="AB20" s="738"/>
      <c r="AC20" s="738"/>
      <c r="AD20" s="738"/>
      <c r="AE20" s="738"/>
      <c r="AF20" s="738"/>
      <c r="AG20" s="738"/>
      <c r="AH20" s="738"/>
      <c r="AI20" s="738"/>
      <c r="AJ20" s="738"/>
      <c r="AK20" s="738"/>
      <c r="AL20" s="738"/>
      <c r="AM20" s="738"/>
      <c r="AN20" s="738"/>
      <c r="AO20" s="738"/>
      <c r="AP20" s="738"/>
      <c r="AQ20" s="738"/>
      <c r="AR20" s="738"/>
      <c r="AS20" s="792"/>
      <c r="AT20" s="270"/>
      <c r="AU20" s="270"/>
    </row>
    <row r="21" spans="5:47" ht="19.5" customHeight="1" thickBot="1">
      <c r="E21" s="641"/>
      <c r="F21" s="616" t="s">
        <v>214</v>
      </c>
      <c r="G21" s="617"/>
      <c r="H21" s="174">
        <v>14</v>
      </c>
      <c r="I21" s="290">
        <f>SUM(I15:I20)/10</f>
        <v>10.1</v>
      </c>
      <c r="J21" s="290">
        <f aca="true" t="shared" si="3" ref="J21:O21">SUM(J15:J20)/10</f>
        <v>11.3</v>
      </c>
      <c r="K21" s="290">
        <f t="shared" si="3"/>
        <v>12.4</v>
      </c>
      <c r="L21" s="290">
        <f t="shared" si="3"/>
        <v>10.7</v>
      </c>
      <c r="M21" s="290">
        <f t="shared" si="3"/>
        <v>12.5</v>
      </c>
      <c r="N21" s="290">
        <f t="shared" si="3"/>
        <v>12</v>
      </c>
      <c r="O21" s="290">
        <f t="shared" si="3"/>
        <v>11</v>
      </c>
      <c r="P21" s="290">
        <f>SUM(P15:P20)/10</f>
        <v>13.1</v>
      </c>
      <c r="Q21" s="290">
        <f>SUM(Q15:Q20)/10</f>
        <v>11.8</v>
      </c>
      <c r="R21" s="290">
        <f>SUM(R15:R20)/10</f>
        <v>13.2</v>
      </c>
      <c r="S21" s="290">
        <f>SUM(S15:S20)/10</f>
        <v>12.3</v>
      </c>
      <c r="T21" s="290">
        <f aca="true" t="shared" si="4" ref="T21:AG21">SUM(T15:T20)/10</f>
        <v>10.1</v>
      </c>
      <c r="U21" s="290">
        <f t="shared" si="4"/>
        <v>12.2</v>
      </c>
      <c r="V21" s="290">
        <f t="shared" si="4"/>
        <v>12</v>
      </c>
      <c r="W21" s="290">
        <f t="shared" si="4"/>
        <v>12.3</v>
      </c>
      <c r="X21" s="290">
        <f t="shared" si="4"/>
        <v>11.7</v>
      </c>
      <c r="Y21" s="290">
        <f t="shared" si="4"/>
        <v>12.9</v>
      </c>
      <c r="Z21" s="290">
        <f t="shared" si="4"/>
        <v>11</v>
      </c>
      <c r="AA21" s="290">
        <f t="shared" si="4"/>
        <v>12.1</v>
      </c>
      <c r="AB21" s="290">
        <f t="shared" si="4"/>
        <v>12.7</v>
      </c>
      <c r="AC21" s="290">
        <f t="shared" si="4"/>
        <v>12.5</v>
      </c>
      <c r="AD21" s="290">
        <f t="shared" si="4"/>
        <v>12.8</v>
      </c>
      <c r="AE21" s="290">
        <f t="shared" si="4"/>
        <v>12.4</v>
      </c>
      <c r="AF21" s="290">
        <f t="shared" si="4"/>
        <v>12.2</v>
      </c>
      <c r="AG21" s="290">
        <f t="shared" si="4"/>
        <v>11</v>
      </c>
      <c r="AH21" s="290">
        <f>SUM(AH15:AH20)/10</f>
        <v>12.1</v>
      </c>
      <c r="AI21" s="290">
        <f aca="true" t="shared" si="5" ref="AI21:AP21">SUM(AI15:AI20)/10</f>
        <v>11.8</v>
      </c>
      <c r="AJ21" s="290">
        <f t="shared" si="5"/>
        <v>10.8</v>
      </c>
      <c r="AK21" s="290">
        <f t="shared" si="5"/>
        <v>12.5</v>
      </c>
      <c r="AL21" s="290">
        <f t="shared" si="5"/>
        <v>11.7</v>
      </c>
      <c r="AM21" s="290">
        <f t="shared" si="5"/>
        <v>12.4</v>
      </c>
      <c r="AN21" s="290">
        <f t="shared" si="5"/>
        <v>11.7</v>
      </c>
      <c r="AO21" s="290">
        <f t="shared" si="5"/>
        <v>11.5</v>
      </c>
      <c r="AP21" s="290">
        <f t="shared" si="5"/>
        <v>12.1</v>
      </c>
      <c r="AQ21" s="290">
        <f>SUM(AQ15:AQ20)/10</f>
        <v>11.8</v>
      </c>
      <c r="AR21" s="290">
        <f>SUM(AR15:AR20)/10</f>
        <v>12.7</v>
      </c>
      <c r="AS21" s="174">
        <v>14</v>
      </c>
      <c r="AT21" s="26"/>
      <c r="AU21" s="26"/>
    </row>
    <row r="22" spans="5:47" ht="19.5" customHeight="1" thickBot="1">
      <c r="E22" s="694" t="s">
        <v>315</v>
      </c>
      <c r="F22" s="448" t="s">
        <v>250</v>
      </c>
      <c r="G22" s="446">
        <v>10</v>
      </c>
      <c r="H22" s="447">
        <v>20</v>
      </c>
      <c r="I22" s="38">
        <v>15</v>
      </c>
      <c r="J22" s="431">
        <v>17</v>
      </c>
      <c r="K22" s="431">
        <v>18</v>
      </c>
      <c r="L22" s="431">
        <v>12</v>
      </c>
      <c r="M22" s="431">
        <v>19</v>
      </c>
      <c r="N22" s="431">
        <v>18</v>
      </c>
      <c r="O22" s="431">
        <v>16</v>
      </c>
      <c r="P22" s="431">
        <v>20</v>
      </c>
      <c r="Q22" s="431">
        <v>18</v>
      </c>
      <c r="R22" s="38">
        <f>Q22</f>
        <v>18</v>
      </c>
      <c r="S22" s="431">
        <v>18</v>
      </c>
      <c r="T22" s="38">
        <v>16</v>
      </c>
      <c r="U22" s="431">
        <v>20</v>
      </c>
      <c r="V22" s="38">
        <v>19</v>
      </c>
      <c r="W22" s="431">
        <v>20</v>
      </c>
      <c r="X22" s="50">
        <v>18</v>
      </c>
      <c r="Y22" s="431">
        <v>19</v>
      </c>
      <c r="Z22" s="38">
        <v>18</v>
      </c>
      <c r="AA22" s="431">
        <v>20</v>
      </c>
      <c r="AB22" s="431">
        <v>19</v>
      </c>
      <c r="AC22" s="431">
        <v>17</v>
      </c>
      <c r="AD22" s="431">
        <v>19</v>
      </c>
      <c r="AE22" s="431">
        <v>17</v>
      </c>
      <c r="AF22" s="431">
        <v>14</v>
      </c>
      <c r="AG22" s="431">
        <v>19</v>
      </c>
      <c r="AH22" s="431">
        <v>19</v>
      </c>
      <c r="AI22" s="431">
        <v>14</v>
      </c>
      <c r="AJ22" s="431">
        <v>18</v>
      </c>
      <c r="AK22" s="431">
        <v>19</v>
      </c>
      <c r="AL22" s="431">
        <v>18</v>
      </c>
      <c r="AM22" s="431">
        <v>20</v>
      </c>
      <c r="AN22" s="431">
        <v>17</v>
      </c>
      <c r="AO22" s="431">
        <v>17</v>
      </c>
      <c r="AP22" s="431">
        <v>18</v>
      </c>
      <c r="AQ22" s="431">
        <v>17</v>
      </c>
      <c r="AR22" s="431">
        <v>19</v>
      </c>
      <c r="AS22" s="455">
        <v>20</v>
      </c>
      <c r="AT22" s="270"/>
      <c r="AU22" s="270"/>
    </row>
    <row r="23" spans="5:47" ht="19.5" customHeight="1" thickBot="1">
      <c r="E23" s="694"/>
      <c r="F23" s="288" t="s">
        <v>251</v>
      </c>
      <c r="G23" s="291">
        <v>10</v>
      </c>
      <c r="H23" s="22">
        <v>10</v>
      </c>
      <c r="I23" s="41">
        <v>10</v>
      </c>
      <c r="J23" s="425">
        <v>8</v>
      </c>
      <c r="K23" s="425">
        <v>10</v>
      </c>
      <c r="L23" s="425">
        <v>7</v>
      </c>
      <c r="M23" s="425">
        <v>10</v>
      </c>
      <c r="N23" s="425">
        <v>6</v>
      </c>
      <c r="O23" s="425">
        <v>10</v>
      </c>
      <c r="P23" s="425">
        <v>10</v>
      </c>
      <c r="Q23" s="425">
        <v>10</v>
      </c>
      <c r="R23" s="41">
        <f>Q23</f>
        <v>10</v>
      </c>
      <c r="S23" s="425">
        <v>10</v>
      </c>
      <c r="T23" s="41">
        <v>9</v>
      </c>
      <c r="U23" s="425">
        <v>10</v>
      </c>
      <c r="V23" s="41">
        <v>10</v>
      </c>
      <c r="W23" s="425">
        <v>10</v>
      </c>
      <c r="X23" s="41">
        <v>9</v>
      </c>
      <c r="Y23" s="425">
        <v>10</v>
      </c>
      <c r="Z23" s="41">
        <v>10</v>
      </c>
      <c r="AA23" s="425">
        <v>10</v>
      </c>
      <c r="AB23" s="425">
        <v>10</v>
      </c>
      <c r="AC23" s="425">
        <v>10</v>
      </c>
      <c r="AD23" s="425">
        <v>8</v>
      </c>
      <c r="AE23" s="425">
        <v>8</v>
      </c>
      <c r="AF23" s="425">
        <v>8</v>
      </c>
      <c r="AG23" s="425">
        <v>10</v>
      </c>
      <c r="AH23" s="425">
        <v>10</v>
      </c>
      <c r="AI23" s="425">
        <v>8</v>
      </c>
      <c r="AJ23" s="425">
        <v>6</v>
      </c>
      <c r="AK23" s="425">
        <v>9</v>
      </c>
      <c r="AL23" s="425">
        <v>10</v>
      </c>
      <c r="AM23" s="425">
        <v>9</v>
      </c>
      <c r="AN23" s="425">
        <v>10</v>
      </c>
      <c r="AO23" s="425">
        <v>10</v>
      </c>
      <c r="AP23" s="425">
        <v>9</v>
      </c>
      <c r="AQ23" s="425">
        <v>8</v>
      </c>
      <c r="AR23" s="425">
        <v>10</v>
      </c>
      <c r="AS23" s="29">
        <v>10</v>
      </c>
      <c r="AT23" s="270"/>
      <c r="AU23" s="270"/>
    </row>
    <row r="24" spans="5:47" ht="19.5" customHeight="1" thickBot="1">
      <c r="E24" s="694"/>
      <c r="F24" s="173" t="s">
        <v>252</v>
      </c>
      <c r="G24" s="20">
        <v>10</v>
      </c>
      <c r="H24" s="632">
        <v>40</v>
      </c>
      <c r="I24" s="743">
        <v>38</v>
      </c>
      <c r="J24" s="737">
        <v>28</v>
      </c>
      <c r="K24" s="737">
        <v>36</v>
      </c>
      <c r="L24" s="737">
        <v>32</v>
      </c>
      <c r="M24" s="732">
        <v>36</v>
      </c>
      <c r="N24" s="737">
        <v>39</v>
      </c>
      <c r="O24" s="737">
        <v>37</v>
      </c>
      <c r="P24" s="737">
        <v>40</v>
      </c>
      <c r="Q24" s="737">
        <v>39</v>
      </c>
      <c r="R24" s="743">
        <v>40</v>
      </c>
      <c r="S24" s="737">
        <v>39</v>
      </c>
      <c r="T24" s="743">
        <v>30</v>
      </c>
      <c r="U24" s="737">
        <v>40</v>
      </c>
      <c r="V24" s="743">
        <v>40</v>
      </c>
      <c r="W24" s="737">
        <v>39</v>
      </c>
      <c r="X24" s="743">
        <v>36</v>
      </c>
      <c r="Y24" s="737">
        <v>36</v>
      </c>
      <c r="Z24" s="743">
        <v>34</v>
      </c>
      <c r="AA24" s="737">
        <v>39</v>
      </c>
      <c r="AB24" s="737">
        <v>38</v>
      </c>
      <c r="AC24" s="737">
        <v>40</v>
      </c>
      <c r="AD24" s="737">
        <v>33</v>
      </c>
      <c r="AE24" s="737">
        <v>34</v>
      </c>
      <c r="AF24" s="737">
        <v>36</v>
      </c>
      <c r="AG24" s="737">
        <v>39</v>
      </c>
      <c r="AH24" s="737">
        <v>29</v>
      </c>
      <c r="AI24" s="737">
        <v>35</v>
      </c>
      <c r="AJ24" s="737">
        <v>32</v>
      </c>
      <c r="AK24" s="737">
        <v>38</v>
      </c>
      <c r="AL24" s="737">
        <v>40</v>
      </c>
      <c r="AM24" s="737">
        <v>39</v>
      </c>
      <c r="AN24" s="737">
        <v>38</v>
      </c>
      <c r="AO24" s="737">
        <v>28</v>
      </c>
      <c r="AP24" s="737">
        <v>40</v>
      </c>
      <c r="AQ24" s="737">
        <v>28</v>
      </c>
      <c r="AR24" s="737">
        <v>39</v>
      </c>
      <c r="AS24" s="632">
        <v>40</v>
      </c>
      <c r="AT24" s="270"/>
      <c r="AU24" s="270"/>
    </row>
    <row r="25" spans="5:47" ht="19.5" customHeight="1" thickBot="1">
      <c r="E25" s="694"/>
      <c r="F25" s="183" t="s">
        <v>253</v>
      </c>
      <c r="G25" s="20">
        <v>10</v>
      </c>
      <c r="H25" s="632"/>
      <c r="I25" s="743"/>
      <c r="J25" s="737"/>
      <c r="K25" s="737"/>
      <c r="L25" s="737"/>
      <c r="M25" s="730"/>
      <c r="N25" s="737"/>
      <c r="O25" s="737"/>
      <c r="P25" s="737"/>
      <c r="Q25" s="737"/>
      <c r="R25" s="743"/>
      <c r="S25" s="737"/>
      <c r="T25" s="743"/>
      <c r="U25" s="737"/>
      <c r="V25" s="743"/>
      <c r="W25" s="737"/>
      <c r="X25" s="743"/>
      <c r="Y25" s="737"/>
      <c r="Z25" s="743"/>
      <c r="AA25" s="737"/>
      <c r="AB25" s="737"/>
      <c r="AC25" s="737"/>
      <c r="AD25" s="737"/>
      <c r="AE25" s="737"/>
      <c r="AF25" s="737"/>
      <c r="AG25" s="737"/>
      <c r="AH25" s="737"/>
      <c r="AI25" s="737"/>
      <c r="AJ25" s="737"/>
      <c r="AK25" s="737"/>
      <c r="AL25" s="737"/>
      <c r="AM25" s="737"/>
      <c r="AN25" s="737"/>
      <c r="AO25" s="737"/>
      <c r="AP25" s="737"/>
      <c r="AQ25" s="737"/>
      <c r="AR25" s="737"/>
      <c r="AS25" s="632"/>
      <c r="AT25" s="270"/>
      <c r="AU25" s="270"/>
    </row>
    <row r="26" spans="5:47" ht="19.5" customHeight="1" thickBot="1">
      <c r="E26" s="694"/>
      <c r="F26" s="183" t="s">
        <v>254</v>
      </c>
      <c r="G26" s="9">
        <v>10</v>
      </c>
      <c r="H26" s="632"/>
      <c r="I26" s="743"/>
      <c r="J26" s="737"/>
      <c r="K26" s="737"/>
      <c r="L26" s="737"/>
      <c r="M26" s="730"/>
      <c r="N26" s="737"/>
      <c r="O26" s="737"/>
      <c r="P26" s="737"/>
      <c r="Q26" s="737"/>
      <c r="R26" s="743"/>
      <c r="S26" s="737"/>
      <c r="T26" s="743"/>
      <c r="U26" s="737"/>
      <c r="V26" s="743"/>
      <c r="W26" s="737"/>
      <c r="X26" s="743"/>
      <c r="Y26" s="737"/>
      <c r="Z26" s="743"/>
      <c r="AA26" s="737"/>
      <c r="AB26" s="737"/>
      <c r="AC26" s="737"/>
      <c r="AD26" s="737"/>
      <c r="AE26" s="737"/>
      <c r="AF26" s="737"/>
      <c r="AG26" s="737"/>
      <c r="AH26" s="737"/>
      <c r="AI26" s="737"/>
      <c r="AJ26" s="737"/>
      <c r="AK26" s="737"/>
      <c r="AL26" s="737"/>
      <c r="AM26" s="737"/>
      <c r="AN26" s="737"/>
      <c r="AO26" s="737"/>
      <c r="AP26" s="737"/>
      <c r="AQ26" s="737"/>
      <c r="AR26" s="737"/>
      <c r="AS26" s="632"/>
      <c r="AT26" s="270"/>
      <c r="AU26" s="270"/>
    </row>
    <row r="27" spans="5:47" ht="19.5" customHeight="1" thickBot="1">
      <c r="E27" s="694"/>
      <c r="F27" s="183" t="s">
        <v>255</v>
      </c>
      <c r="G27" s="9">
        <v>10</v>
      </c>
      <c r="H27" s="632"/>
      <c r="I27" s="743"/>
      <c r="J27" s="737"/>
      <c r="K27" s="737"/>
      <c r="L27" s="737"/>
      <c r="M27" s="731"/>
      <c r="N27" s="737"/>
      <c r="O27" s="737"/>
      <c r="P27" s="737"/>
      <c r="Q27" s="737"/>
      <c r="R27" s="743"/>
      <c r="S27" s="737"/>
      <c r="T27" s="743"/>
      <c r="U27" s="737"/>
      <c r="V27" s="743"/>
      <c r="W27" s="737"/>
      <c r="X27" s="743"/>
      <c r="Y27" s="737"/>
      <c r="Z27" s="743"/>
      <c r="AA27" s="737"/>
      <c r="AB27" s="737"/>
      <c r="AC27" s="737"/>
      <c r="AD27" s="737"/>
      <c r="AE27" s="737"/>
      <c r="AF27" s="737"/>
      <c r="AG27" s="737"/>
      <c r="AH27" s="737"/>
      <c r="AI27" s="737"/>
      <c r="AJ27" s="737"/>
      <c r="AK27" s="737"/>
      <c r="AL27" s="737"/>
      <c r="AM27" s="737"/>
      <c r="AN27" s="737"/>
      <c r="AO27" s="737"/>
      <c r="AP27" s="737"/>
      <c r="AQ27" s="737"/>
      <c r="AR27" s="737"/>
      <c r="AS27" s="632"/>
      <c r="AT27" s="270"/>
      <c r="AU27" s="270"/>
    </row>
    <row r="28" spans="5:47" ht="19.5" customHeight="1" thickBot="1">
      <c r="E28" s="694"/>
      <c r="F28" s="442" t="s">
        <v>256</v>
      </c>
      <c r="G28" s="443">
        <v>30</v>
      </c>
      <c r="H28" s="444">
        <v>30</v>
      </c>
      <c r="I28" s="280">
        <v>25</v>
      </c>
      <c r="J28" s="430">
        <v>26</v>
      </c>
      <c r="K28" s="430">
        <v>26</v>
      </c>
      <c r="L28" s="430">
        <v>19</v>
      </c>
      <c r="M28" s="430">
        <v>27</v>
      </c>
      <c r="N28" s="430">
        <v>27</v>
      </c>
      <c r="O28" s="430">
        <v>25</v>
      </c>
      <c r="P28" s="430">
        <v>29</v>
      </c>
      <c r="Q28" s="430">
        <v>28</v>
      </c>
      <c r="R28" s="280">
        <v>28</v>
      </c>
      <c r="S28" s="430">
        <v>29</v>
      </c>
      <c r="T28" s="280">
        <v>23</v>
      </c>
      <c r="U28" s="430">
        <v>29</v>
      </c>
      <c r="V28" s="280">
        <v>29</v>
      </c>
      <c r="W28" s="430">
        <v>29</v>
      </c>
      <c r="X28" s="280">
        <v>27</v>
      </c>
      <c r="Y28" s="430">
        <v>29</v>
      </c>
      <c r="Z28" s="280">
        <v>28</v>
      </c>
      <c r="AA28" s="430">
        <v>29</v>
      </c>
      <c r="AB28" s="430">
        <v>29</v>
      </c>
      <c r="AC28" s="430">
        <v>22</v>
      </c>
      <c r="AD28" s="430">
        <v>29</v>
      </c>
      <c r="AE28" s="430">
        <v>28</v>
      </c>
      <c r="AF28" s="430">
        <v>18</v>
      </c>
      <c r="AG28" s="430">
        <v>27</v>
      </c>
      <c r="AH28" s="430">
        <v>28</v>
      </c>
      <c r="AI28" s="430">
        <v>26</v>
      </c>
      <c r="AJ28" s="430">
        <v>26</v>
      </c>
      <c r="AK28" s="430">
        <v>28</v>
      </c>
      <c r="AL28" s="430">
        <v>27</v>
      </c>
      <c r="AM28" s="430">
        <v>30</v>
      </c>
      <c r="AN28" s="430">
        <v>25</v>
      </c>
      <c r="AO28" s="430">
        <v>26</v>
      </c>
      <c r="AP28" s="430">
        <v>27</v>
      </c>
      <c r="AQ28" s="430">
        <v>28</v>
      </c>
      <c r="AR28" s="430">
        <v>29</v>
      </c>
      <c r="AS28" s="456">
        <v>30</v>
      </c>
      <c r="AT28" s="270"/>
      <c r="AU28" s="270"/>
    </row>
    <row r="29" spans="5:47" ht="19.5" customHeight="1" thickBot="1">
      <c r="E29" s="694"/>
      <c r="F29" s="187" t="s">
        <v>257</v>
      </c>
      <c r="G29" s="17">
        <v>20</v>
      </c>
      <c r="H29" s="18">
        <v>20</v>
      </c>
      <c r="I29" s="43">
        <v>10</v>
      </c>
      <c r="J29" s="427">
        <v>20</v>
      </c>
      <c r="K29" s="427">
        <v>20</v>
      </c>
      <c r="L29" s="427">
        <v>20</v>
      </c>
      <c r="M29" s="427">
        <v>20</v>
      </c>
      <c r="N29" s="427">
        <v>20</v>
      </c>
      <c r="O29" s="427">
        <v>16</v>
      </c>
      <c r="P29" s="427">
        <v>20</v>
      </c>
      <c r="Q29" s="427">
        <v>12</v>
      </c>
      <c r="R29" s="43">
        <v>15</v>
      </c>
      <c r="S29" s="427">
        <v>20</v>
      </c>
      <c r="T29" s="43">
        <v>20</v>
      </c>
      <c r="U29" s="427">
        <v>20</v>
      </c>
      <c r="V29" s="43">
        <v>20</v>
      </c>
      <c r="W29" s="427">
        <v>20</v>
      </c>
      <c r="X29" s="275">
        <v>20</v>
      </c>
      <c r="Y29" s="427">
        <v>20</v>
      </c>
      <c r="Z29" s="43">
        <v>20</v>
      </c>
      <c r="AA29" s="427">
        <v>20</v>
      </c>
      <c r="AB29" s="427">
        <v>20</v>
      </c>
      <c r="AC29" s="427">
        <v>10</v>
      </c>
      <c r="AD29" s="427">
        <v>20</v>
      </c>
      <c r="AE29" s="427">
        <v>20</v>
      </c>
      <c r="AF29" s="427">
        <v>20</v>
      </c>
      <c r="AG29" s="427">
        <v>20</v>
      </c>
      <c r="AH29" s="427">
        <v>20</v>
      </c>
      <c r="AI29" s="427">
        <v>20</v>
      </c>
      <c r="AJ29" s="427">
        <v>20</v>
      </c>
      <c r="AK29" s="427">
        <v>20</v>
      </c>
      <c r="AL29" s="427">
        <v>20</v>
      </c>
      <c r="AM29" s="427">
        <v>20</v>
      </c>
      <c r="AN29" s="427">
        <v>20</v>
      </c>
      <c r="AO29" s="427">
        <v>20</v>
      </c>
      <c r="AP29" s="427">
        <v>20</v>
      </c>
      <c r="AQ29" s="427">
        <v>20</v>
      </c>
      <c r="AR29" s="427">
        <v>20</v>
      </c>
      <c r="AS29" s="18">
        <v>20</v>
      </c>
      <c r="AT29" s="26"/>
      <c r="AU29" s="26"/>
    </row>
    <row r="30" spans="5:47" ht="19.5" customHeight="1" thickBot="1">
      <c r="E30" s="694"/>
      <c r="F30" s="616" t="s">
        <v>214</v>
      </c>
      <c r="G30" s="617"/>
      <c r="H30" s="89">
        <v>12</v>
      </c>
      <c r="I30" s="290">
        <f>SUM(I22:I29)/10</f>
        <v>9.8</v>
      </c>
      <c r="J30" s="290">
        <f aca="true" t="shared" si="6" ref="J30:AG30">SUM(J22:J29)/10</f>
        <v>9.9</v>
      </c>
      <c r="K30" s="290">
        <f t="shared" si="6"/>
        <v>11</v>
      </c>
      <c r="L30" s="290">
        <f t="shared" si="6"/>
        <v>9</v>
      </c>
      <c r="M30" s="290">
        <f t="shared" si="6"/>
        <v>11.2</v>
      </c>
      <c r="N30" s="290">
        <f t="shared" si="6"/>
        <v>11</v>
      </c>
      <c r="O30" s="290">
        <f t="shared" si="6"/>
        <v>10.4</v>
      </c>
      <c r="P30" s="290">
        <f t="shared" si="6"/>
        <v>11.9</v>
      </c>
      <c r="Q30" s="290">
        <f t="shared" si="6"/>
        <v>10.7</v>
      </c>
      <c r="R30" s="290">
        <f t="shared" si="6"/>
        <v>11.1</v>
      </c>
      <c r="S30" s="290">
        <f t="shared" si="6"/>
        <v>11.6</v>
      </c>
      <c r="T30" s="290">
        <f t="shared" si="6"/>
        <v>9.8</v>
      </c>
      <c r="U30" s="290">
        <f t="shared" si="6"/>
        <v>11.9</v>
      </c>
      <c r="V30" s="290">
        <f t="shared" si="6"/>
        <v>11.8</v>
      </c>
      <c r="W30" s="290">
        <f t="shared" si="6"/>
        <v>11.8</v>
      </c>
      <c r="X30" s="290">
        <f t="shared" si="6"/>
        <v>11</v>
      </c>
      <c r="Y30" s="290">
        <f t="shared" si="6"/>
        <v>11.4</v>
      </c>
      <c r="Z30" s="290">
        <f t="shared" si="6"/>
        <v>11</v>
      </c>
      <c r="AA30" s="290">
        <f t="shared" si="6"/>
        <v>11.8</v>
      </c>
      <c r="AB30" s="290">
        <f t="shared" si="6"/>
        <v>11.6</v>
      </c>
      <c r="AC30" s="290">
        <f t="shared" si="6"/>
        <v>9.9</v>
      </c>
      <c r="AD30" s="290">
        <f t="shared" si="6"/>
        <v>10.9</v>
      </c>
      <c r="AE30" s="290">
        <f t="shared" si="6"/>
        <v>10.7</v>
      </c>
      <c r="AF30" s="290">
        <f t="shared" si="6"/>
        <v>9.6</v>
      </c>
      <c r="AG30" s="290">
        <f t="shared" si="6"/>
        <v>11.5</v>
      </c>
      <c r="AH30" s="290">
        <f>SUM(AH22:AH29)/10</f>
        <v>10.6</v>
      </c>
      <c r="AI30" s="290">
        <f aca="true" t="shared" si="7" ref="AI30:AP30">SUM(AI22:AI29)/10</f>
        <v>10.3</v>
      </c>
      <c r="AJ30" s="290">
        <f t="shared" si="7"/>
        <v>10.2</v>
      </c>
      <c r="AK30" s="290">
        <f t="shared" si="7"/>
        <v>11.4</v>
      </c>
      <c r="AL30" s="290">
        <f t="shared" si="7"/>
        <v>11.5</v>
      </c>
      <c r="AM30" s="290">
        <f t="shared" si="7"/>
        <v>11.8</v>
      </c>
      <c r="AN30" s="290">
        <f t="shared" si="7"/>
        <v>11</v>
      </c>
      <c r="AO30" s="290">
        <f t="shared" si="7"/>
        <v>10.1</v>
      </c>
      <c r="AP30" s="290">
        <f t="shared" si="7"/>
        <v>11.4</v>
      </c>
      <c r="AQ30" s="290">
        <f>SUM(AQ22:AQ29)/10</f>
        <v>10.1</v>
      </c>
      <c r="AR30" s="290">
        <f>SUM(AR22:AR29)/10</f>
        <v>11.7</v>
      </c>
      <c r="AS30" s="457">
        <v>12</v>
      </c>
      <c r="AT30" s="26"/>
      <c r="AU30" s="26"/>
    </row>
    <row r="31" spans="5:47" ht="19.5" customHeight="1">
      <c r="E31" s="639" t="s">
        <v>314</v>
      </c>
      <c r="F31" s="453" t="s">
        <v>258</v>
      </c>
      <c r="G31" s="454">
        <v>10</v>
      </c>
      <c r="H31" s="447">
        <v>10</v>
      </c>
      <c r="I31" s="38">
        <v>8</v>
      </c>
      <c r="J31" s="431">
        <v>8</v>
      </c>
      <c r="K31" s="431">
        <v>8</v>
      </c>
      <c r="L31" s="431">
        <v>7</v>
      </c>
      <c r="M31" s="431">
        <v>9</v>
      </c>
      <c r="N31" s="431">
        <v>9</v>
      </c>
      <c r="O31" s="431">
        <v>8</v>
      </c>
      <c r="P31" s="431">
        <v>10</v>
      </c>
      <c r="Q31" s="431">
        <v>9</v>
      </c>
      <c r="R31" s="38">
        <f>Q31</f>
        <v>9</v>
      </c>
      <c r="S31" s="431">
        <v>8</v>
      </c>
      <c r="T31" s="38">
        <v>9</v>
      </c>
      <c r="U31" s="431">
        <v>9</v>
      </c>
      <c r="V31" s="38">
        <v>9</v>
      </c>
      <c r="W31" s="431">
        <v>9</v>
      </c>
      <c r="X31" s="50">
        <v>8</v>
      </c>
      <c r="Y31" s="431">
        <v>10</v>
      </c>
      <c r="Z31" s="38">
        <v>10</v>
      </c>
      <c r="AA31" s="431">
        <v>9</v>
      </c>
      <c r="AB31" s="431">
        <v>9</v>
      </c>
      <c r="AC31" s="431">
        <v>9</v>
      </c>
      <c r="AD31" s="431">
        <v>10</v>
      </c>
      <c r="AE31" s="431">
        <v>9</v>
      </c>
      <c r="AF31" s="431">
        <v>9</v>
      </c>
      <c r="AG31" s="431">
        <v>8</v>
      </c>
      <c r="AH31" s="431">
        <v>8</v>
      </c>
      <c r="AI31" s="431">
        <v>10</v>
      </c>
      <c r="AJ31" s="431">
        <v>9</v>
      </c>
      <c r="AK31" s="431">
        <v>8</v>
      </c>
      <c r="AL31" s="431">
        <v>9</v>
      </c>
      <c r="AM31" s="431">
        <v>9</v>
      </c>
      <c r="AN31" s="431">
        <v>9</v>
      </c>
      <c r="AO31" s="431">
        <v>8</v>
      </c>
      <c r="AP31" s="431">
        <v>9</v>
      </c>
      <c r="AQ31" s="431">
        <v>9</v>
      </c>
      <c r="AR31" s="431">
        <v>9</v>
      </c>
      <c r="AS31" s="447">
        <v>10</v>
      </c>
      <c r="AT31" s="26"/>
      <c r="AU31" s="26"/>
    </row>
    <row r="32" spans="5:47" ht="19.5" customHeight="1">
      <c r="E32" s="640"/>
      <c r="F32" s="185" t="s">
        <v>259</v>
      </c>
      <c r="G32" s="9">
        <v>10</v>
      </c>
      <c r="H32" s="89">
        <v>10</v>
      </c>
      <c r="I32" s="41">
        <v>5</v>
      </c>
      <c r="J32" s="425">
        <v>5</v>
      </c>
      <c r="K32" s="425">
        <v>5</v>
      </c>
      <c r="L32" s="425">
        <v>0</v>
      </c>
      <c r="M32" s="425">
        <v>0</v>
      </c>
      <c r="N32" s="425">
        <v>10</v>
      </c>
      <c r="O32" s="425">
        <v>10</v>
      </c>
      <c r="P32" s="425">
        <v>10</v>
      </c>
      <c r="Q32" s="425">
        <v>4</v>
      </c>
      <c r="R32" s="41">
        <v>0</v>
      </c>
      <c r="S32" s="425">
        <v>10</v>
      </c>
      <c r="T32" s="41">
        <v>10</v>
      </c>
      <c r="U32" s="425">
        <v>0</v>
      </c>
      <c r="V32" s="41">
        <v>8</v>
      </c>
      <c r="W32" s="425">
        <v>10</v>
      </c>
      <c r="X32" s="41">
        <v>0</v>
      </c>
      <c r="Y32" s="425">
        <v>10</v>
      </c>
      <c r="Z32" s="41">
        <v>10</v>
      </c>
      <c r="AA32" s="425">
        <v>0</v>
      </c>
      <c r="AB32" s="425">
        <v>10</v>
      </c>
      <c r="AC32" s="425">
        <v>10</v>
      </c>
      <c r="AD32" s="425">
        <v>10</v>
      </c>
      <c r="AE32" s="425">
        <v>0</v>
      </c>
      <c r="AF32" s="425">
        <v>0</v>
      </c>
      <c r="AG32" s="425">
        <v>0</v>
      </c>
      <c r="AH32" s="425">
        <v>0</v>
      </c>
      <c r="AI32" s="425">
        <v>10</v>
      </c>
      <c r="AJ32" s="425">
        <v>10</v>
      </c>
      <c r="AK32" s="425">
        <v>0</v>
      </c>
      <c r="AL32" s="425">
        <v>10</v>
      </c>
      <c r="AM32" s="425">
        <v>10</v>
      </c>
      <c r="AN32" s="425">
        <v>0</v>
      </c>
      <c r="AO32" s="425">
        <v>10</v>
      </c>
      <c r="AP32" s="425">
        <v>10</v>
      </c>
      <c r="AQ32" s="425">
        <v>10</v>
      </c>
      <c r="AR32" s="425">
        <v>0</v>
      </c>
      <c r="AS32" s="89">
        <v>10</v>
      </c>
      <c r="AT32" s="26"/>
      <c r="AU32" s="26"/>
    </row>
    <row r="33" spans="5:47" ht="19.5" customHeight="1">
      <c r="E33" s="640"/>
      <c r="F33" s="173" t="s">
        <v>260</v>
      </c>
      <c r="G33" s="20">
        <v>10</v>
      </c>
      <c r="H33" s="624">
        <v>20</v>
      </c>
      <c r="I33" s="743">
        <v>20</v>
      </c>
      <c r="J33" s="737">
        <v>20</v>
      </c>
      <c r="K33" s="737">
        <v>20</v>
      </c>
      <c r="L33" s="737">
        <v>8</v>
      </c>
      <c r="M33" s="732">
        <v>20</v>
      </c>
      <c r="N33" s="737">
        <v>20</v>
      </c>
      <c r="O33" s="737">
        <v>16</v>
      </c>
      <c r="P33" s="737">
        <v>20</v>
      </c>
      <c r="Q33" s="737">
        <v>20</v>
      </c>
      <c r="R33" s="743">
        <v>20</v>
      </c>
      <c r="S33" s="737">
        <v>20</v>
      </c>
      <c r="T33" s="743">
        <v>18</v>
      </c>
      <c r="U33" s="737">
        <v>20</v>
      </c>
      <c r="V33" s="743">
        <v>20</v>
      </c>
      <c r="W33" s="737">
        <v>20</v>
      </c>
      <c r="X33" s="743">
        <v>20</v>
      </c>
      <c r="Y33" s="737">
        <v>11</v>
      </c>
      <c r="Z33" s="743">
        <v>20</v>
      </c>
      <c r="AA33" s="737">
        <v>13</v>
      </c>
      <c r="AB33" s="737">
        <v>20</v>
      </c>
      <c r="AC33" s="737">
        <v>18</v>
      </c>
      <c r="AD33" s="737">
        <v>20</v>
      </c>
      <c r="AE33" s="737">
        <v>20</v>
      </c>
      <c r="AF33" s="737">
        <v>14</v>
      </c>
      <c r="AG33" s="737">
        <v>20</v>
      </c>
      <c r="AH33" s="737">
        <v>20</v>
      </c>
      <c r="AI33" s="737">
        <v>20</v>
      </c>
      <c r="AJ33" s="737">
        <v>20</v>
      </c>
      <c r="AK33" s="737">
        <v>20</v>
      </c>
      <c r="AL33" s="737">
        <v>20</v>
      </c>
      <c r="AM33" s="737">
        <v>20</v>
      </c>
      <c r="AN33" s="737">
        <v>20</v>
      </c>
      <c r="AO33" s="737">
        <v>20</v>
      </c>
      <c r="AP33" s="737">
        <v>20</v>
      </c>
      <c r="AQ33" s="737">
        <v>20</v>
      </c>
      <c r="AR33" s="737">
        <v>20</v>
      </c>
      <c r="AS33" s="624">
        <v>20</v>
      </c>
      <c r="AT33" s="270"/>
      <c r="AU33" s="270"/>
    </row>
    <row r="34" spans="5:47" ht="19.5" customHeight="1">
      <c r="E34" s="640"/>
      <c r="F34" s="173" t="s">
        <v>261</v>
      </c>
      <c r="G34" s="20">
        <v>10</v>
      </c>
      <c r="H34" s="614"/>
      <c r="I34" s="743"/>
      <c r="J34" s="737"/>
      <c r="K34" s="737"/>
      <c r="L34" s="737"/>
      <c r="M34" s="730"/>
      <c r="N34" s="737"/>
      <c r="O34" s="737"/>
      <c r="P34" s="737"/>
      <c r="Q34" s="737"/>
      <c r="R34" s="743"/>
      <c r="S34" s="737"/>
      <c r="T34" s="743"/>
      <c r="U34" s="737"/>
      <c r="V34" s="743"/>
      <c r="W34" s="737"/>
      <c r="X34" s="743"/>
      <c r="Y34" s="737"/>
      <c r="Z34" s="743"/>
      <c r="AA34" s="737"/>
      <c r="AB34" s="737"/>
      <c r="AC34" s="737"/>
      <c r="AD34" s="737"/>
      <c r="AE34" s="737"/>
      <c r="AF34" s="737"/>
      <c r="AG34" s="737"/>
      <c r="AH34" s="737"/>
      <c r="AI34" s="737"/>
      <c r="AJ34" s="737"/>
      <c r="AK34" s="737"/>
      <c r="AL34" s="737"/>
      <c r="AM34" s="737"/>
      <c r="AN34" s="737"/>
      <c r="AO34" s="737"/>
      <c r="AP34" s="737"/>
      <c r="AQ34" s="737"/>
      <c r="AR34" s="737"/>
      <c r="AS34" s="614"/>
      <c r="AT34" s="270"/>
      <c r="AU34" s="270"/>
    </row>
    <row r="35" spans="5:47" ht="19.5" customHeight="1">
      <c r="E35" s="640"/>
      <c r="F35" s="173" t="s">
        <v>262</v>
      </c>
      <c r="G35" s="20"/>
      <c r="H35" s="615"/>
      <c r="I35" s="743"/>
      <c r="J35" s="737"/>
      <c r="K35" s="737"/>
      <c r="L35" s="737"/>
      <c r="M35" s="731"/>
      <c r="N35" s="737"/>
      <c r="O35" s="737"/>
      <c r="P35" s="737"/>
      <c r="Q35" s="737"/>
      <c r="R35" s="743"/>
      <c r="S35" s="737"/>
      <c r="T35" s="743"/>
      <c r="U35" s="737"/>
      <c r="V35" s="743"/>
      <c r="W35" s="737"/>
      <c r="X35" s="743"/>
      <c r="Y35" s="737"/>
      <c r="Z35" s="743"/>
      <c r="AA35" s="737"/>
      <c r="AB35" s="737"/>
      <c r="AC35" s="737"/>
      <c r="AD35" s="737"/>
      <c r="AE35" s="737"/>
      <c r="AF35" s="737"/>
      <c r="AG35" s="737"/>
      <c r="AH35" s="737"/>
      <c r="AI35" s="737"/>
      <c r="AJ35" s="737"/>
      <c r="AK35" s="737"/>
      <c r="AL35" s="737"/>
      <c r="AM35" s="737"/>
      <c r="AN35" s="737"/>
      <c r="AO35" s="737"/>
      <c r="AP35" s="737"/>
      <c r="AQ35" s="737"/>
      <c r="AR35" s="737"/>
      <c r="AS35" s="615"/>
      <c r="AT35" s="270"/>
      <c r="AU35" s="270"/>
    </row>
    <row r="36" spans="5:47" ht="19.5" customHeight="1">
      <c r="E36" s="640"/>
      <c r="F36" s="173" t="s">
        <v>263</v>
      </c>
      <c r="G36" s="20">
        <v>20</v>
      </c>
      <c r="H36" s="11">
        <v>20</v>
      </c>
      <c r="I36" s="280">
        <v>20</v>
      </c>
      <c r="J36" s="430">
        <v>20</v>
      </c>
      <c r="K36" s="430">
        <v>17</v>
      </c>
      <c r="L36" s="430">
        <v>8</v>
      </c>
      <c r="M36" s="430">
        <v>12</v>
      </c>
      <c r="N36" s="430">
        <v>20</v>
      </c>
      <c r="O36" s="430">
        <v>12</v>
      </c>
      <c r="P36" s="430">
        <v>12</v>
      </c>
      <c r="Q36" s="430">
        <v>12</v>
      </c>
      <c r="R36" s="280">
        <v>16</v>
      </c>
      <c r="S36" s="430">
        <v>20</v>
      </c>
      <c r="T36" s="280">
        <v>20</v>
      </c>
      <c r="U36" s="430">
        <v>20</v>
      </c>
      <c r="V36" s="280">
        <v>20</v>
      </c>
      <c r="W36" s="430">
        <v>20</v>
      </c>
      <c r="X36" s="280">
        <v>20</v>
      </c>
      <c r="Y36" s="430">
        <v>20</v>
      </c>
      <c r="Z36" s="280">
        <v>20</v>
      </c>
      <c r="AA36" s="430">
        <v>20</v>
      </c>
      <c r="AB36" s="430">
        <v>20</v>
      </c>
      <c r="AC36" s="430">
        <v>20</v>
      </c>
      <c r="AD36" s="430">
        <v>12</v>
      </c>
      <c r="AE36" s="430">
        <v>12</v>
      </c>
      <c r="AF36" s="430">
        <v>15</v>
      </c>
      <c r="AG36" s="430">
        <v>20</v>
      </c>
      <c r="AH36" s="430">
        <v>12</v>
      </c>
      <c r="AI36" s="430">
        <v>12</v>
      </c>
      <c r="AJ36" s="430">
        <v>20</v>
      </c>
      <c r="AK36" s="430">
        <v>4</v>
      </c>
      <c r="AL36" s="430">
        <v>20</v>
      </c>
      <c r="AM36" s="430">
        <v>12</v>
      </c>
      <c r="AN36" s="430">
        <v>15</v>
      </c>
      <c r="AO36" s="430">
        <v>18</v>
      </c>
      <c r="AP36" s="430">
        <v>20</v>
      </c>
      <c r="AQ36" s="430">
        <v>16</v>
      </c>
      <c r="AR36" s="430">
        <v>20</v>
      </c>
      <c r="AS36" s="11">
        <v>20</v>
      </c>
      <c r="AT36" s="26"/>
      <c r="AU36" s="26"/>
    </row>
    <row r="37" spans="5:47" ht="19.5" customHeight="1" thickBot="1">
      <c r="E37" s="640"/>
      <c r="F37" s="148" t="s">
        <v>264</v>
      </c>
      <c r="G37" s="14">
        <v>20</v>
      </c>
      <c r="H37" s="33">
        <v>20</v>
      </c>
      <c r="I37" s="43">
        <v>20</v>
      </c>
      <c r="J37" s="427">
        <v>16</v>
      </c>
      <c r="K37" s="427">
        <v>20</v>
      </c>
      <c r="L37" s="427">
        <v>0</v>
      </c>
      <c r="M37" s="427">
        <v>20</v>
      </c>
      <c r="N37" s="427">
        <v>20</v>
      </c>
      <c r="O37" s="427">
        <v>20</v>
      </c>
      <c r="P37" s="427">
        <v>20</v>
      </c>
      <c r="Q37" s="427">
        <v>20</v>
      </c>
      <c r="R37" s="43">
        <f>Q37</f>
        <v>20</v>
      </c>
      <c r="S37" s="427">
        <v>20</v>
      </c>
      <c r="T37" s="43">
        <v>20</v>
      </c>
      <c r="U37" s="427">
        <v>20</v>
      </c>
      <c r="V37" s="43">
        <v>20</v>
      </c>
      <c r="W37" s="427">
        <v>20</v>
      </c>
      <c r="X37" s="275">
        <v>20</v>
      </c>
      <c r="Y37" s="427">
        <v>14</v>
      </c>
      <c r="Z37" s="43">
        <v>20</v>
      </c>
      <c r="AA37" s="427">
        <v>15</v>
      </c>
      <c r="AB37" s="427">
        <v>20</v>
      </c>
      <c r="AC37" s="427">
        <v>20</v>
      </c>
      <c r="AD37" s="427">
        <v>20</v>
      </c>
      <c r="AE37" s="427">
        <v>20</v>
      </c>
      <c r="AF37" s="427">
        <v>15</v>
      </c>
      <c r="AG37" s="427">
        <v>20</v>
      </c>
      <c r="AH37" s="427">
        <v>10</v>
      </c>
      <c r="AI37" s="427">
        <v>20</v>
      </c>
      <c r="AJ37" s="427">
        <v>18</v>
      </c>
      <c r="AK37" s="427">
        <v>20</v>
      </c>
      <c r="AL37" s="427">
        <v>20</v>
      </c>
      <c r="AM37" s="427">
        <v>20</v>
      </c>
      <c r="AN37" s="427">
        <v>20</v>
      </c>
      <c r="AO37" s="427">
        <v>20</v>
      </c>
      <c r="AP37" s="427">
        <v>20</v>
      </c>
      <c r="AQ37" s="427">
        <v>20</v>
      </c>
      <c r="AR37" s="427">
        <v>12</v>
      </c>
      <c r="AS37" s="33">
        <v>20</v>
      </c>
      <c r="AT37" s="270"/>
      <c r="AU37" s="270"/>
    </row>
    <row r="38" spans="5:47" ht="21" customHeight="1" thickBot="1">
      <c r="E38" s="640"/>
      <c r="F38" s="616" t="s">
        <v>214</v>
      </c>
      <c r="G38" s="617"/>
      <c r="H38" s="25">
        <v>8</v>
      </c>
      <c r="I38" s="278">
        <f>SUM(I31:I37)/10</f>
        <v>7.3</v>
      </c>
      <c r="J38" s="278">
        <f aca="true" t="shared" si="8" ref="J38:O38">SUM(J31:J37)/10</f>
        <v>6.9</v>
      </c>
      <c r="K38" s="278">
        <f t="shared" si="8"/>
        <v>7</v>
      </c>
      <c r="L38" s="399">
        <f t="shared" si="8"/>
        <v>2.3</v>
      </c>
      <c r="M38" s="278">
        <f t="shared" si="8"/>
        <v>6.1</v>
      </c>
      <c r="N38" s="278">
        <f t="shared" si="8"/>
        <v>7.9</v>
      </c>
      <c r="O38" s="278">
        <f t="shared" si="8"/>
        <v>6.6</v>
      </c>
      <c r="P38" s="278">
        <f aca="true" t="shared" si="9" ref="P38:V38">SUM(P31:P37)/10</f>
        <v>7.2</v>
      </c>
      <c r="Q38" s="278">
        <f t="shared" si="9"/>
        <v>6.5</v>
      </c>
      <c r="R38" s="278">
        <f t="shared" si="9"/>
        <v>6.5</v>
      </c>
      <c r="S38" s="278">
        <f t="shared" si="9"/>
        <v>7.8</v>
      </c>
      <c r="T38" s="278">
        <f t="shared" si="9"/>
        <v>7.7</v>
      </c>
      <c r="U38" s="278">
        <f t="shared" si="9"/>
        <v>6.9</v>
      </c>
      <c r="V38" s="278">
        <f t="shared" si="9"/>
        <v>7.7</v>
      </c>
      <c r="W38" s="278">
        <f aca="true" t="shared" si="10" ref="W38:AG38">SUM(W31:W37)/10</f>
        <v>7.9</v>
      </c>
      <c r="X38" s="278">
        <f t="shared" si="10"/>
        <v>6.8</v>
      </c>
      <c r="Y38" s="278">
        <f t="shared" si="10"/>
        <v>6.5</v>
      </c>
      <c r="Z38" s="278">
        <f t="shared" si="10"/>
        <v>8</v>
      </c>
      <c r="AA38" s="278">
        <f t="shared" si="10"/>
        <v>5.7</v>
      </c>
      <c r="AB38" s="278">
        <f t="shared" si="10"/>
        <v>7.9</v>
      </c>
      <c r="AC38" s="278">
        <f t="shared" si="10"/>
        <v>7.7</v>
      </c>
      <c r="AD38" s="278">
        <f t="shared" si="10"/>
        <v>7.2</v>
      </c>
      <c r="AE38" s="278">
        <f t="shared" si="10"/>
        <v>6.1</v>
      </c>
      <c r="AF38" s="278">
        <f t="shared" si="10"/>
        <v>5.3</v>
      </c>
      <c r="AG38" s="278">
        <f t="shared" si="10"/>
        <v>6.8</v>
      </c>
      <c r="AH38" s="278">
        <f>SUM(AH31:AH37)/10</f>
        <v>5</v>
      </c>
      <c r="AI38" s="278">
        <f aca="true" t="shared" si="11" ref="AI38:AP38">SUM(AI31:AI37)/10</f>
        <v>7.2</v>
      </c>
      <c r="AJ38" s="278">
        <f t="shared" si="11"/>
        <v>7.7</v>
      </c>
      <c r="AK38" s="278">
        <f t="shared" si="11"/>
        <v>5.2</v>
      </c>
      <c r="AL38" s="278">
        <f t="shared" si="11"/>
        <v>7.9</v>
      </c>
      <c r="AM38" s="278">
        <f t="shared" si="11"/>
        <v>7.1</v>
      </c>
      <c r="AN38" s="278">
        <f t="shared" si="11"/>
        <v>6.4</v>
      </c>
      <c r="AO38" s="278">
        <f t="shared" si="11"/>
        <v>7.6</v>
      </c>
      <c r="AP38" s="278">
        <f t="shared" si="11"/>
        <v>7.9</v>
      </c>
      <c r="AQ38" s="278">
        <f>SUM(AQ31:AQ37)/10</f>
        <v>7.5</v>
      </c>
      <c r="AR38" s="278">
        <f>SUM(AR31:AR37)/10</f>
        <v>6.1</v>
      </c>
      <c r="AS38" s="25">
        <v>8</v>
      </c>
      <c r="AT38" s="270"/>
      <c r="AU38" s="270"/>
    </row>
    <row r="39" spans="5:47" ht="21" customHeight="1">
      <c r="E39" s="797" t="s">
        <v>313</v>
      </c>
      <c r="F39" s="448" t="s">
        <v>265</v>
      </c>
      <c r="G39" s="446">
        <v>10</v>
      </c>
      <c r="H39" s="455">
        <v>10</v>
      </c>
      <c r="I39" s="38">
        <v>8</v>
      </c>
      <c r="J39" s="431">
        <v>7</v>
      </c>
      <c r="K39" s="431">
        <v>7</v>
      </c>
      <c r="L39" s="431">
        <v>9</v>
      </c>
      <c r="M39" s="431">
        <v>8</v>
      </c>
      <c r="N39" s="431">
        <v>5</v>
      </c>
      <c r="O39" s="431">
        <v>8</v>
      </c>
      <c r="P39" s="431">
        <v>10</v>
      </c>
      <c r="Q39" s="431">
        <v>10</v>
      </c>
      <c r="R39" s="38">
        <v>10</v>
      </c>
      <c r="S39" s="431">
        <v>9</v>
      </c>
      <c r="T39" s="38">
        <v>9</v>
      </c>
      <c r="U39" s="431">
        <v>8</v>
      </c>
      <c r="V39" s="38">
        <v>9</v>
      </c>
      <c r="W39" s="431">
        <v>9</v>
      </c>
      <c r="X39" s="50">
        <v>6</v>
      </c>
      <c r="Y39" s="431">
        <v>6</v>
      </c>
      <c r="Z39" s="38">
        <v>9</v>
      </c>
      <c r="AA39" s="431">
        <v>9</v>
      </c>
      <c r="AB39" s="431">
        <v>4</v>
      </c>
      <c r="AC39" s="431">
        <v>8</v>
      </c>
      <c r="AD39" s="431">
        <v>8</v>
      </c>
      <c r="AE39" s="431">
        <v>10</v>
      </c>
      <c r="AF39" s="431">
        <v>7</v>
      </c>
      <c r="AG39" s="431">
        <v>9</v>
      </c>
      <c r="AH39" s="431">
        <v>0</v>
      </c>
      <c r="AI39" s="431">
        <v>10</v>
      </c>
      <c r="AJ39" s="431">
        <v>9</v>
      </c>
      <c r="AK39" s="431">
        <v>7</v>
      </c>
      <c r="AL39" s="431">
        <v>6</v>
      </c>
      <c r="AM39" s="431">
        <v>8</v>
      </c>
      <c r="AN39" s="431">
        <v>6</v>
      </c>
      <c r="AO39" s="431">
        <v>8</v>
      </c>
      <c r="AP39" s="431">
        <v>6</v>
      </c>
      <c r="AQ39" s="431">
        <v>8</v>
      </c>
      <c r="AR39" s="431">
        <v>8</v>
      </c>
      <c r="AS39" s="455">
        <v>10</v>
      </c>
      <c r="AT39" s="270"/>
      <c r="AU39" s="270"/>
    </row>
    <row r="40" spans="5:47" ht="21" customHeight="1">
      <c r="E40" s="798"/>
      <c r="F40" s="191" t="s">
        <v>266</v>
      </c>
      <c r="G40" s="36">
        <v>10</v>
      </c>
      <c r="H40" s="22">
        <v>10</v>
      </c>
      <c r="I40" s="280">
        <v>10</v>
      </c>
      <c r="J40" s="430">
        <v>5</v>
      </c>
      <c r="K40" s="430">
        <v>10</v>
      </c>
      <c r="L40" s="430">
        <v>10</v>
      </c>
      <c r="M40" s="430">
        <v>8</v>
      </c>
      <c r="N40" s="430">
        <v>1</v>
      </c>
      <c r="O40" s="430">
        <v>10</v>
      </c>
      <c r="P40" s="430">
        <v>10</v>
      </c>
      <c r="Q40" s="430">
        <v>10</v>
      </c>
      <c r="R40" s="280">
        <f>Q40</f>
        <v>10</v>
      </c>
      <c r="S40" s="430">
        <v>6</v>
      </c>
      <c r="T40" s="280">
        <v>10</v>
      </c>
      <c r="U40" s="430">
        <v>10</v>
      </c>
      <c r="V40" s="280">
        <v>10</v>
      </c>
      <c r="W40" s="430">
        <v>10</v>
      </c>
      <c r="X40" s="280">
        <v>6</v>
      </c>
      <c r="Y40" s="430">
        <v>10</v>
      </c>
      <c r="Z40" s="280">
        <v>10</v>
      </c>
      <c r="AA40" s="430">
        <v>10</v>
      </c>
      <c r="AB40" s="430">
        <v>8</v>
      </c>
      <c r="AC40" s="430">
        <v>8</v>
      </c>
      <c r="AD40" s="430">
        <v>10</v>
      </c>
      <c r="AE40" s="430">
        <v>6</v>
      </c>
      <c r="AF40" s="430">
        <v>10</v>
      </c>
      <c r="AG40" s="430">
        <v>10</v>
      </c>
      <c r="AH40" s="430">
        <v>10</v>
      </c>
      <c r="AI40" s="430">
        <v>10</v>
      </c>
      <c r="AJ40" s="430">
        <v>10</v>
      </c>
      <c r="AK40" s="430">
        <v>10</v>
      </c>
      <c r="AL40" s="430">
        <v>10</v>
      </c>
      <c r="AM40" s="430">
        <v>10</v>
      </c>
      <c r="AN40" s="430">
        <v>10</v>
      </c>
      <c r="AO40" s="430">
        <v>10</v>
      </c>
      <c r="AP40" s="430">
        <v>5</v>
      </c>
      <c r="AQ40" s="430">
        <v>10</v>
      </c>
      <c r="AR40" s="430">
        <v>10</v>
      </c>
      <c r="AS40" s="29">
        <v>10</v>
      </c>
      <c r="AT40" s="270"/>
      <c r="AU40" s="270"/>
    </row>
    <row r="41" spans="5:47" ht="21" customHeight="1">
      <c r="E41" s="798"/>
      <c r="F41" s="191" t="s">
        <v>267</v>
      </c>
      <c r="G41" s="36">
        <v>5</v>
      </c>
      <c r="H41" s="632">
        <v>10</v>
      </c>
      <c r="I41" s="743">
        <v>7</v>
      </c>
      <c r="J41" s="737">
        <v>7</v>
      </c>
      <c r="K41" s="737">
        <v>6</v>
      </c>
      <c r="L41" s="737">
        <v>2</v>
      </c>
      <c r="M41" s="732">
        <v>9</v>
      </c>
      <c r="N41" s="737">
        <v>9</v>
      </c>
      <c r="O41" s="737">
        <v>8</v>
      </c>
      <c r="P41" s="737">
        <v>10</v>
      </c>
      <c r="Q41" s="737">
        <v>6</v>
      </c>
      <c r="R41" s="743">
        <v>9</v>
      </c>
      <c r="S41" s="737">
        <v>10</v>
      </c>
      <c r="T41" s="743">
        <v>7</v>
      </c>
      <c r="U41" s="737">
        <v>8</v>
      </c>
      <c r="V41" s="743">
        <v>10</v>
      </c>
      <c r="W41" s="732">
        <v>10</v>
      </c>
      <c r="X41" s="749">
        <v>7</v>
      </c>
      <c r="Y41" s="737">
        <v>10</v>
      </c>
      <c r="Z41" s="743">
        <v>10</v>
      </c>
      <c r="AA41" s="737">
        <v>10</v>
      </c>
      <c r="AB41" s="737">
        <v>9</v>
      </c>
      <c r="AC41" s="737">
        <v>9</v>
      </c>
      <c r="AD41" s="737">
        <v>10</v>
      </c>
      <c r="AE41" s="737">
        <v>7</v>
      </c>
      <c r="AF41" s="737">
        <v>5</v>
      </c>
      <c r="AG41" s="737">
        <v>8</v>
      </c>
      <c r="AH41" s="737">
        <v>4</v>
      </c>
      <c r="AI41" s="737">
        <v>2</v>
      </c>
      <c r="AJ41" s="737">
        <v>9</v>
      </c>
      <c r="AK41" s="737">
        <v>9</v>
      </c>
      <c r="AL41" s="737">
        <v>7</v>
      </c>
      <c r="AM41" s="737">
        <v>10</v>
      </c>
      <c r="AN41" s="737">
        <v>6</v>
      </c>
      <c r="AO41" s="737">
        <v>10</v>
      </c>
      <c r="AP41" s="737">
        <v>10</v>
      </c>
      <c r="AQ41" s="737">
        <v>8</v>
      </c>
      <c r="AR41" s="737">
        <v>7</v>
      </c>
      <c r="AS41" s="795">
        <v>10</v>
      </c>
      <c r="AT41" s="152"/>
      <c r="AU41" s="152"/>
    </row>
    <row r="42" spans="5:47" ht="21" customHeight="1">
      <c r="E42" s="798"/>
      <c r="F42" s="191" t="s">
        <v>268</v>
      </c>
      <c r="G42" s="36">
        <v>5</v>
      </c>
      <c r="H42" s="632"/>
      <c r="I42" s="743"/>
      <c r="J42" s="737"/>
      <c r="K42" s="737"/>
      <c r="L42" s="737"/>
      <c r="M42" s="731"/>
      <c r="N42" s="737"/>
      <c r="O42" s="737"/>
      <c r="P42" s="737"/>
      <c r="Q42" s="737"/>
      <c r="R42" s="743"/>
      <c r="S42" s="737"/>
      <c r="T42" s="743"/>
      <c r="U42" s="737"/>
      <c r="V42" s="743"/>
      <c r="W42" s="731"/>
      <c r="X42" s="751"/>
      <c r="Y42" s="737"/>
      <c r="Z42" s="743"/>
      <c r="AA42" s="737"/>
      <c r="AB42" s="737"/>
      <c r="AC42" s="737"/>
      <c r="AD42" s="737"/>
      <c r="AE42" s="737"/>
      <c r="AF42" s="737"/>
      <c r="AG42" s="737"/>
      <c r="AH42" s="737"/>
      <c r="AI42" s="737"/>
      <c r="AJ42" s="737"/>
      <c r="AK42" s="737"/>
      <c r="AL42" s="737"/>
      <c r="AM42" s="737"/>
      <c r="AN42" s="737"/>
      <c r="AO42" s="737"/>
      <c r="AP42" s="737"/>
      <c r="AQ42" s="737"/>
      <c r="AR42" s="737"/>
      <c r="AS42" s="796"/>
      <c r="AT42" s="152"/>
      <c r="AU42" s="152"/>
    </row>
    <row r="43" spans="5:47" ht="21" customHeight="1">
      <c r="E43" s="798"/>
      <c r="F43" s="191" t="s">
        <v>269</v>
      </c>
      <c r="G43" s="36">
        <v>10</v>
      </c>
      <c r="H43" s="22">
        <v>10</v>
      </c>
      <c r="I43" s="280">
        <v>7</v>
      </c>
      <c r="J43" s="430">
        <v>7</v>
      </c>
      <c r="K43" s="430">
        <v>10</v>
      </c>
      <c r="L43" s="430">
        <v>10</v>
      </c>
      <c r="M43" s="430">
        <v>8</v>
      </c>
      <c r="N43" s="430">
        <v>7</v>
      </c>
      <c r="O43" s="430">
        <v>10</v>
      </c>
      <c r="P43" s="430">
        <v>10</v>
      </c>
      <c r="Q43" s="430">
        <v>7</v>
      </c>
      <c r="R43" s="280">
        <v>10</v>
      </c>
      <c r="S43" s="430">
        <v>10</v>
      </c>
      <c r="T43" s="280">
        <v>8</v>
      </c>
      <c r="U43" s="430">
        <v>10</v>
      </c>
      <c r="V43" s="280">
        <v>10</v>
      </c>
      <c r="W43" s="430">
        <v>6</v>
      </c>
      <c r="X43" s="280">
        <v>9</v>
      </c>
      <c r="Y43" s="430">
        <v>10</v>
      </c>
      <c r="Z43" s="280">
        <v>9</v>
      </c>
      <c r="AA43" s="430">
        <v>8</v>
      </c>
      <c r="AB43" s="430">
        <v>10</v>
      </c>
      <c r="AC43" s="430">
        <v>8</v>
      </c>
      <c r="AD43" s="430">
        <v>10</v>
      </c>
      <c r="AE43" s="430">
        <v>10</v>
      </c>
      <c r="AF43" s="430">
        <v>18</v>
      </c>
      <c r="AG43" s="430">
        <v>7</v>
      </c>
      <c r="AH43" s="430">
        <v>0</v>
      </c>
      <c r="AI43" s="430">
        <v>8</v>
      </c>
      <c r="AJ43" s="430">
        <v>10</v>
      </c>
      <c r="AK43" s="430">
        <v>9</v>
      </c>
      <c r="AL43" s="430">
        <v>9</v>
      </c>
      <c r="AM43" s="430">
        <v>10</v>
      </c>
      <c r="AN43" s="430">
        <v>10</v>
      </c>
      <c r="AO43" s="430">
        <v>7</v>
      </c>
      <c r="AP43" s="430">
        <v>9</v>
      </c>
      <c r="AQ43" s="430">
        <v>9</v>
      </c>
      <c r="AR43" s="430">
        <v>9</v>
      </c>
      <c r="AS43" s="82">
        <v>10</v>
      </c>
      <c r="AT43" s="152"/>
      <c r="AU43" s="152"/>
    </row>
    <row r="44" spans="5:47" ht="21" customHeight="1" thickBot="1">
      <c r="E44" s="798"/>
      <c r="F44" s="469" t="s">
        <v>270</v>
      </c>
      <c r="G44" s="452">
        <v>10</v>
      </c>
      <c r="H44" s="460">
        <v>10</v>
      </c>
      <c r="I44" s="43">
        <v>9</v>
      </c>
      <c r="J44" s="427">
        <v>8</v>
      </c>
      <c r="K44" s="427">
        <v>9</v>
      </c>
      <c r="L44" s="427">
        <v>8</v>
      </c>
      <c r="M44" s="427">
        <v>10</v>
      </c>
      <c r="N44" s="427">
        <v>9</v>
      </c>
      <c r="O44" s="427">
        <v>9</v>
      </c>
      <c r="P44" s="427">
        <v>10</v>
      </c>
      <c r="Q44" s="427">
        <v>10</v>
      </c>
      <c r="R44" s="43">
        <v>10</v>
      </c>
      <c r="S44" s="427">
        <v>10</v>
      </c>
      <c r="T44" s="43">
        <v>9</v>
      </c>
      <c r="U44" s="427">
        <v>10</v>
      </c>
      <c r="V44" s="43">
        <v>10</v>
      </c>
      <c r="W44" s="427">
        <v>10</v>
      </c>
      <c r="X44" s="43">
        <v>8</v>
      </c>
      <c r="Y44" s="427">
        <v>9</v>
      </c>
      <c r="Z44" s="43">
        <v>10</v>
      </c>
      <c r="AA44" s="427">
        <v>9</v>
      </c>
      <c r="AB44" s="427">
        <v>9</v>
      </c>
      <c r="AC44" s="427">
        <v>9</v>
      </c>
      <c r="AD44" s="427">
        <v>9</v>
      </c>
      <c r="AE44" s="427">
        <v>10</v>
      </c>
      <c r="AF44" s="427">
        <v>9</v>
      </c>
      <c r="AG44" s="427">
        <v>9</v>
      </c>
      <c r="AH44" s="427">
        <v>7</v>
      </c>
      <c r="AI44" s="427">
        <v>9</v>
      </c>
      <c r="AJ44" s="427">
        <v>9</v>
      </c>
      <c r="AK44" s="427">
        <v>9</v>
      </c>
      <c r="AL44" s="427">
        <v>9</v>
      </c>
      <c r="AM44" s="427">
        <v>10</v>
      </c>
      <c r="AN44" s="427">
        <v>9</v>
      </c>
      <c r="AO44" s="427">
        <v>8</v>
      </c>
      <c r="AP44" s="427">
        <v>10</v>
      </c>
      <c r="AQ44" s="427">
        <v>9</v>
      </c>
      <c r="AR44" s="427">
        <v>10</v>
      </c>
      <c r="AS44" s="494">
        <v>10</v>
      </c>
      <c r="AT44" s="152"/>
      <c r="AU44" s="152"/>
    </row>
    <row r="45" spans="5:47" ht="21" customHeight="1" thickBot="1">
      <c r="E45" s="799"/>
      <c r="F45" s="784" t="s">
        <v>214</v>
      </c>
      <c r="G45" s="785"/>
      <c r="H45" s="85">
        <v>5</v>
      </c>
      <c r="I45" s="293">
        <f aca="true" t="shared" si="12" ref="I45:AR45">SUM(I39:I44)/10</f>
        <v>4.1</v>
      </c>
      <c r="J45" s="293">
        <f t="shared" si="12"/>
        <v>3.4</v>
      </c>
      <c r="K45" s="293">
        <f t="shared" si="12"/>
        <v>4.2</v>
      </c>
      <c r="L45" s="293">
        <f t="shared" si="12"/>
        <v>3.9</v>
      </c>
      <c r="M45" s="293">
        <f t="shared" si="12"/>
        <v>4.3</v>
      </c>
      <c r="N45" s="293">
        <f t="shared" si="12"/>
        <v>3.1</v>
      </c>
      <c r="O45" s="293">
        <f t="shared" si="12"/>
        <v>4.5</v>
      </c>
      <c r="P45" s="293">
        <f t="shared" si="12"/>
        <v>5</v>
      </c>
      <c r="Q45" s="293">
        <f t="shared" si="12"/>
        <v>4.3</v>
      </c>
      <c r="R45" s="293">
        <f t="shared" si="12"/>
        <v>4.9</v>
      </c>
      <c r="S45" s="293">
        <f t="shared" si="12"/>
        <v>4.5</v>
      </c>
      <c r="T45" s="293">
        <f t="shared" si="12"/>
        <v>4.3</v>
      </c>
      <c r="U45" s="293">
        <f t="shared" si="12"/>
        <v>4.6</v>
      </c>
      <c r="V45" s="293">
        <f t="shared" si="12"/>
        <v>4.9</v>
      </c>
      <c r="W45" s="293">
        <f t="shared" si="12"/>
        <v>4.5</v>
      </c>
      <c r="X45" s="293">
        <f t="shared" si="12"/>
        <v>3.6</v>
      </c>
      <c r="Y45" s="293">
        <f t="shared" si="12"/>
        <v>4.5</v>
      </c>
      <c r="Z45" s="293">
        <f t="shared" si="12"/>
        <v>4.8</v>
      </c>
      <c r="AA45" s="293">
        <f t="shared" si="12"/>
        <v>4.6</v>
      </c>
      <c r="AB45" s="293">
        <f t="shared" si="12"/>
        <v>4</v>
      </c>
      <c r="AC45" s="293">
        <f t="shared" si="12"/>
        <v>4.2</v>
      </c>
      <c r="AD45" s="293">
        <f t="shared" si="12"/>
        <v>4.7</v>
      </c>
      <c r="AE45" s="293">
        <f t="shared" si="12"/>
        <v>4.3</v>
      </c>
      <c r="AF45" s="293">
        <f t="shared" si="12"/>
        <v>4.9</v>
      </c>
      <c r="AG45" s="293">
        <f t="shared" si="12"/>
        <v>4.3</v>
      </c>
      <c r="AH45" s="400">
        <f t="shared" si="12"/>
        <v>2.1</v>
      </c>
      <c r="AI45" s="293">
        <f t="shared" si="12"/>
        <v>3.9</v>
      </c>
      <c r="AJ45" s="293">
        <f t="shared" si="12"/>
        <v>4.7</v>
      </c>
      <c r="AK45" s="293">
        <f t="shared" si="12"/>
        <v>4.4</v>
      </c>
      <c r="AL45" s="293">
        <f t="shared" si="12"/>
        <v>4.1</v>
      </c>
      <c r="AM45" s="293">
        <f t="shared" si="12"/>
        <v>4.8</v>
      </c>
      <c r="AN45" s="293">
        <f t="shared" si="12"/>
        <v>4.1</v>
      </c>
      <c r="AO45" s="293">
        <f t="shared" si="12"/>
        <v>4.3</v>
      </c>
      <c r="AP45" s="293">
        <f t="shared" si="12"/>
        <v>4</v>
      </c>
      <c r="AQ45" s="293">
        <f t="shared" si="12"/>
        <v>4.4</v>
      </c>
      <c r="AR45" s="293">
        <f t="shared" si="12"/>
        <v>4.4</v>
      </c>
      <c r="AS45" s="25">
        <v>5</v>
      </c>
      <c r="AT45" s="270"/>
      <c r="AU45" s="270"/>
    </row>
    <row r="46" spans="5:48" ht="0.75" customHeight="1">
      <c r="E46" s="294"/>
      <c r="F46" s="270"/>
      <c r="G46" s="295"/>
      <c r="H46" s="150"/>
      <c r="I46" s="556"/>
      <c r="J46" s="549"/>
      <c r="K46" s="549"/>
      <c r="L46" s="549"/>
      <c r="M46" s="555"/>
      <c r="N46" s="549"/>
      <c r="O46" s="549"/>
      <c r="P46" s="549"/>
      <c r="Q46" s="549"/>
      <c r="R46" s="557"/>
      <c r="S46" s="555"/>
      <c r="T46" s="515"/>
      <c r="U46" s="549"/>
      <c r="V46" s="515"/>
      <c r="W46" s="549"/>
      <c r="X46" s="515"/>
      <c r="Y46" s="549"/>
      <c r="Z46" s="564"/>
      <c r="AA46" s="549"/>
      <c r="AB46" s="581"/>
      <c r="AC46" s="549"/>
      <c r="AD46" s="549"/>
      <c r="AE46" s="570" t="s">
        <v>397</v>
      </c>
      <c r="AF46" s="576"/>
      <c r="AG46" s="549"/>
      <c r="AH46" s="563"/>
      <c r="AI46" s="576"/>
      <c r="AJ46" s="549"/>
      <c r="AK46" s="549"/>
      <c r="AL46" s="549"/>
      <c r="AM46" s="549"/>
      <c r="AN46" s="549"/>
      <c r="AO46" s="549"/>
      <c r="AP46" s="549"/>
      <c r="AQ46" s="582"/>
      <c r="AR46" s="549"/>
      <c r="AS46" s="560"/>
      <c r="AT46" s="152"/>
      <c r="AU46" s="152"/>
      <c r="AV46" s="271"/>
    </row>
    <row r="47" spans="5:48" ht="0.75" customHeight="1">
      <c r="E47" s="294"/>
      <c r="F47" s="270"/>
      <c r="G47" s="295"/>
      <c r="H47" s="86"/>
      <c r="I47" s="558"/>
      <c r="J47" s="552" t="s">
        <v>397</v>
      </c>
      <c r="K47" s="552" t="s">
        <v>397</v>
      </c>
      <c r="L47" s="552" t="s">
        <v>397</v>
      </c>
      <c r="M47" s="552"/>
      <c r="N47" s="552" t="s">
        <v>397</v>
      </c>
      <c r="O47" s="552" t="s">
        <v>397</v>
      </c>
      <c r="P47" s="552" t="s">
        <v>397</v>
      </c>
      <c r="Q47" s="552" t="s">
        <v>397</v>
      </c>
      <c r="R47" s="434"/>
      <c r="S47" s="552"/>
      <c r="T47" s="434" t="s">
        <v>397</v>
      </c>
      <c r="U47" s="552" t="s">
        <v>397</v>
      </c>
      <c r="V47" s="434"/>
      <c r="W47" s="552" t="s">
        <v>397</v>
      </c>
      <c r="X47" s="434" t="s">
        <v>397</v>
      </c>
      <c r="Y47" s="552" t="s">
        <v>397</v>
      </c>
      <c r="Z47" s="553"/>
      <c r="AA47" s="552" t="s">
        <v>397</v>
      </c>
      <c r="AB47" s="578"/>
      <c r="AC47" s="552" t="s">
        <v>397</v>
      </c>
      <c r="AD47" s="552" t="s">
        <v>397</v>
      </c>
      <c r="AE47" s="569"/>
      <c r="AF47" s="569" t="s">
        <v>397</v>
      </c>
      <c r="AG47" s="552" t="s">
        <v>397</v>
      </c>
      <c r="AH47" s="578" t="s">
        <v>397</v>
      </c>
      <c r="AI47" s="569" t="s">
        <v>397</v>
      </c>
      <c r="AJ47" s="552" t="s">
        <v>397</v>
      </c>
      <c r="AK47" s="552" t="s">
        <v>397</v>
      </c>
      <c r="AL47" s="552" t="s">
        <v>397</v>
      </c>
      <c r="AM47" s="552" t="s">
        <v>397</v>
      </c>
      <c r="AN47" s="552" t="s">
        <v>397</v>
      </c>
      <c r="AO47" s="552" t="s">
        <v>397</v>
      </c>
      <c r="AP47" s="552" t="s">
        <v>397</v>
      </c>
      <c r="AQ47" s="583" t="s">
        <v>397</v>
      </c>
      <c r="AR47" s="552" t="s">
        <v>397</v>
      </c>
      <c r="AS47" s="232"/>
      <c r="AT47" s="152"/>
      <c r="AU47" s="152"/>
      <c r="AV47" s="271"/>
    </row>
    <row r="48" spans="5:48" ht="0.75" customHeight="1">
      <c r="E48" s="294"/>
      <c r="F48" s="270"/>
      <c r="G48" s="295"/>
      <c r="H48" s="86"/>
      <c r="I48" s="558"/>
      <c r="J48" s="552"/>
      <c r="K48" s="552"/>
      <c r="L48" s="552"/>
      <c r="M48" s="552"/>
      <c r="N48" s="552"/>
      <c r="O48" s="552"/>
      <c r="P48" s="552"/>
      <c r="Q48" s="552"/>
      <c r="R48" s="434"/>
      <c r="S48" s="552"/>
      <c r="T48" s="434"/>
      <c r="U48" s="552"/>
      <c r="V48" s="434"/>
      <c r="W48" s="552"/>
      <c r="X48" s="434"/>
      <c r="Y48" s="552"/>
      <c r="Z48" s="553"/>
      <c r="AA48" s="552"/>
      <c r="AB48" s="578"/>
      <c r="AC48" s="552"/>
      <c r="AD48" s="552"/>
      <c r="AE48" s="569"/>
      <c r="AF48" s="569"/>
      <c r="AG48" s="552"/>
      <c r="AH48" s="578"/>
      <c r="AI48" s="569"/>
      <c r="AJ48" s="552"/>
      <c r="AK48" s="552"/>
      <c r="AL48" s="552"/>
      <c r="AM48" s="552"/>
      <c r="AN48" s="552"/>
      <c r="AO48" s="552"/>
      <c r="AP48" s="552"/>
      <c r="AQ48" s="583"/>
      <c r="AR48" s="552"/>
      <c r="AS48" s="232"/>
      <c r="AT48" s="152"/>
      <c r="AU48" s="152"/>
      <c r="AV48" s="271"/>
    </row>
    <row r="49" spans="5:47" ht="21" customHeight="1" thickBot="1">
      <c r="E49" s="778" t="s">
        <v>352</v>
      </c>
      <c r="F49" s="779"/>
      <c r="G49" s="780"/>
      <c r="H49" s="356">
        <f aca="true" t="shared" si="13" ref="H49:AS49">SUM(H14+H21+H30+H38+H45)</f>
        <v>51</v>
      </c>
      <c r="I49" s="559">
        <f>SUM(I14+I21+I30+I38+I45)</f>
        <v>41.6</v>
      </c>
      <c r="J49" s="348">
        <f>SUM(J14+J21+J30+J38+J45)</f>
        <v>42.099999999999994</v>
      </c>
      <c r="K49" s="348">
        <f>SUM(K14+K21+K30+K38+K45)</f>
        <v>44.300000000000004</v>
      </c>
      <c r="L49" s="348">
        <f>SUM(L14+L21+L30+L38+L45)</f>
        <v>34.9</v>
      </c>
      <c r="M49" s="348">
        <f>SUM(M14+M21+M30+M38+M45)</f>
        <v>44.699999999999996</v>
      </c>
      <c r="N49" s="348">
        <f t="shared" si="13"/>
        <v>43.9</v>
      </c>
      <c r="O49" s="348">
        <f t="shared" si="13"/>
        <v>43.4</v>
      </c>
      <c r="P49" s="348">
        <f t="shared" si="13"/>
        <v>48.6</v>
      </c>
      <c r="Q49" s="348">
        <f t="shared" si="13"/>
        <v>44</v>
      </c>
      <c r="R49" s="348">
        <f t="shared" si="13"/>
        <v>46.199999999999996</v>
      </c>
      <c r="S49" s="348">
        <f t="shared" si="13"/>
        <v>46</v>
      </c>
      <c r="T49" s="348">
        <f t="shared" si="13"/>
        <v>42.5</v>
      </c>
      <c r="U49" s="348">
        <f t="shared" si="13"/>
        <v>46.8</v>
      </c>
      <c r="V49" s="348">
        <f t="shared" si="13"/>
        <v>47.7</v>
      </c>
      <c r="W49" s="348">
        <f t="shared" si="13"/>
        <v>47.699999999999996</v>
      </c>
      <c r="X49" s="348">
        <f t="shared" si="13"/>
        <v>43.3</v>
      </c>
      <c r="Y49" s="567">
        <f t="shared" si="13"/>
        <v>46.4</v>
      </c>
      <c r="Z49" s="567">
        <f t="shared" si="13"/>
        <v>44.9</v>
      </c>
      <c r="AA49" s="348">
        <f t="shared" si="13"/>
        <v>44.70000000000001</v>
      </c>
      <c r="AB49" s="567">
        <f t="shared" si="13"/>
        <v>46.9</v>
      </c>
      <c r="AC49" s="348">
        <f t="shared" si="13"/>
        <v>44.800000000000004</v>
      </c>
      <c r="AD49" s="348">
        <f t="shared" si="13"/>
        <v>46.2</v>
      </c>
      <c r="AE49" s="565">
        <f t="shared" si="13"/>
        <v>44.49999999999999</v>
      </c>
      <c r="AF49" s="565">
        <f t="shared" si="13"/>
        <v>41.4</v>
      </c>
      <c r="AG49" s="348">
        <f t="shared" si="13"/>
        <v>44.49999999999999</v>
      </c>
      <c r="AH49" s="567">
        <f t="shared" si="13"/>
        <v>41.1</v>
      </c>
      <c r="AI49" s="565">
        <f t="shared" si="13"/>
        <v>42.7</v>
      </c>
      <c r="AJ49" s="348">
        <f t="shared" si="13"/>
        <v>43.2</v>
      </c>
      <c r="AK49" s="348">
        <f t="shared" si="13"/>
        <v>43.2</v>
      </c>
      <c r="AL49" s="348">
        <f t="shared" si="13"/>
        <v>46.1</v>
      </c>
      <c r="AM49" s="348">
        <f t="shared" si="13"/>
        <v>47.300000000000004</v>
      </c>
      <c r="AN49" s="348">
        <f t="shared" si="13"/>
        <v>44.2</v>
      </c>
      <c r="AO49" s="348">
        <f t="shared" si="13"/>
        <v>43.199999999999996</v>
      </c>
      <c r="AP49" s="348">
        <f t="shared" si="13"/>
        <v>46.3</v>
      </c>
      <c r="AQ49" s="566">
        <f t="shared" si="13"/>
        <v>42.9</v>
      </c>
      <c r="AR49" s="348">
        <f t="shared" si="13"/>
        <v>45.3</v>
      </c>
      <c r="AS49" s="90">
        <f t="shared" si="13"/>
        <v>51</v>
      </c>
      <c r="AT49" s="306"/>
      <c r="AU49" s="306"/>
    </row>
    <row r="50" spans="5:47" ht="21.75" customHeight="1">
      <c r="E50" s="639" t="s">
        <v>312</v>
      </c>
      <c r="F50" s="453" t="s">
        <v>271</v>
      </c>
      <c r="G50" s="454">
        <v>10</v>
      </c>
      <c r="H50" s="447">
        <v>10</v>
      </c>
      <c r="I50" s="50">
        <v>9</v>
      </c>
      <c r="J50" s="432">
        <v>10</v>
      </c>
      <c r="K50" s="432">
        <v>10</v>
      </c>
      <c r="L50" s="432">
        <v>10</v>
      </c>
      <c r="M50" s="432">
        <v>7</v>
      </c>
      <c r="N50" s="432">
        <v>9</v>
      </c>
      <c r="O50" s="432">
        <v>10</v>
      </c>
      <c r="P50" s="432">
        <v>10</v>
      </c>
      <c r="Q50" s="432">
        <v>10</v>
      </c>
      <c r="R50" s="50">
        <f>Q50</f>
        <v>10</v>
      </c>
      <c r="S50" s="432">
        <v>10</v>
      </c>
      <c r="T50" s="50">
        <v>10</v>
      </c>
      <c r="U50" s="432">
        <v>10</v>
      </c>
      <c r="V50" s="50">
        <v>10</v>
      </c>
      <c r="W50" s="432">
        <v>10</v>
      </c>
      <c r="X50" s="50">
        <v>10</v>
      </c>
      <c r="Y50" s="432">
        <v>10</v>
      </c>
      <c r="Z50" s="50">
        <v>10</v>
      </c>
      <c r="AA50" s="432">
        <v>10</v>
      </c>
      <c r="AB50" s="432">
        <v>10</v>
      </c>
      <c r="AC50" s="432">
        <v>10</v>
      </c>
      <c r="AD50" s="432">
        <v>10</v>
      </c>
      <c r="AE50" s="432">
        <v>10</v>
      </c>
      <c r="AF50" s="432">
        <v>10</v>
      </c>
      <c r="AG50" s="432">
        <v>10</v>
      </c>
      <c r="AH50" s="432">
        <v>10</v>
      </c>
      <c r="AI50" s="432">
        <v>10</v>
      </c>
      <c r="AJ50" s="432">
        <v>10</v>
      </c>
      <c r="AK50" s="432">
        <v>10</v>
      </c>
      <c r="AL50" s="432">
        <v>10</v>
      </c>
      <c r="AM50" s="432">
        <v>10</v>
      </c>
      <c r="AN50" s="432">
        <v>10</v>
      </c>
      <c r="AO50" s="432">
        <v>10</v>
      </c>
      <c r="AP50" s="432">
        <v>10</v>
      </c>
      <c r="AQ50" s="432">
        <v>10</v>
      </c>
      <c r="AR50" s="432">
        <v>10</v>
      </c>
      <c r="AS50" s="447">
        <v>10</v>
      </c>
      <c r="AT50" s="26"/>
      <c r="AU50" s="26"/>
    </row>
    <row r="51" spans="5:47" ht="1.5" customHeight="1">
      <c r="E51" s="640"/>
      <c r="F51" s="272"/>
      <c r="G51" s="57"/>
      <c r="H51" s="89"/>
      <c r="I51" s="435"/>
      <c r="J51" s="436"/>
      <c r="K51" s="436"/>
      <c r="L51" s="436"/>
      <c r="M51" s="436"/>
      <c r="N51" s="436"/>
      <c r="O51" s="436"/>
      <c r="P51" s="436"/>
      <c r="Q51" s="436"/>
      <c r="R51" s="435"/>
      <c r="S51" s="436"/>
      <c r="T51" s="435"/>
      <c r="U51" s="436"/>
      <c r="V51" s="435"/>
      <c r="W51" s="436"/>
      <c r="X51" s="435"/>
      <c r="Y51" s="436"/>
      <c r="Z51" s="435"/>
      <c r="AA51" s="436"/>
      <c r="AB51" s="436"/>
      <c r="AC51" s="436"/>
      <c r="AD51" s="436"/>
      <c r="AE51" s="436"/>
      <c r="AF51" s="436"/>
      <c r="AG51" s="436"/>
      <c r="AH51" s="436"/>
      <c r="AI51" s="436"/>
      <c r="AJ51" s="436"/>
      <c r="AK51" s="436"/>
      <c r="AL51" s="436"/>
      <c r="AM51" s="436"/>
      <c r="AN51" s="436"/>
      <c r="AO51" s="436"/>
      <c r="AP51" s="436"/>
      <c r="AQ51" s="436"/>
      <c r="AR51" s="436"/>
      <c r="AS51" s="89"/>
      <c r="AT51" s="26"/>
      <c r="AU51" s="26"/>
    </row>
    <row r="52" spans="5:47" ht="19.5" customHeight="1">
      <c r="E52" s="781"/>
      <c r="F52" s="651" t="s">
        <v>272</v>
      </c>
      <c r="G52" s="9">
        <v>20</v>
      </c>
      <c r="H52" s="614">
        <v>20</v>
      </c>
      <c r="I52" s="751">
        <v>20</v>
      </c>
      <c r="J52" s="731">
        <v>20</v>
      </c>
      <c r="K52" s="731">
        <v>17</v>
      </c>
      <c r="L52" s="731">
        <v>20</v>
      </c>
      <c r="M52" s="730">
        <v>20</v>
      </c>
      <c r="N52" s="731">
        <v>20</v>
      </c>
      <c r="O52" s="731">
        <v>14</v>
      </c>
      <c r="P52" s="731">
        <v>20</v>
      </c>
      <c r="Q52" s="731">
        <v>20</v>
      </c>
      <c r="R52" s="751">
        <f>SUM(Q52:Q55)</f>
        <v>20</v>
      </c>
      <c r="S52" s="731">
        <v>20</v>
      </c>
      <c r="T52" s="751">
        <v>17</v>
      </c>
      <c r="U52" s="731">
        <v>20</v>
      </c>
      <c r="V52" s="751">
        <v>20</v>
      </c>
      <c r="W52" s="731">
        <v>20</v>
      </c>
      <c r="X52" s="751">
        <v>20</v>
      </c>
      <c r="Y52" s="731">
        <v>20</v>
      </c>
      <c r="Z52" s="751">
        <v>20</v>
      </c>
      <c r="AA52" s="731">
        <v>20</v>
      </c>
      <c r="AB52" s="731">
        <v>20</v>
      </c>
      <c r="AC52" s="731">
        <v>20</v>
      </c>
      <c r="AD52" s="731">
        <v>20</v>
      </c>
      <c r="AE52" s="731">
        <v>20</v>
      </c>
      <c r="AF52" s="731">
        <v>14</v>
      </c>
      <c r="AG52" s="731">
        <v>20</v>
      </c>
      <c r="AH52" s="731">
        <v>20</v>
      </c>
      <c r="AI52" s="731">
        <v>20</v>
      </c>
      <c r="AJ52" s="731">
        <v>10</v>
      </c>
      <c r="AK52" s="731">
        <v>16</v>
      </c>
      <c r="AL52" s="731">
        <v>20</v>
      </c>
      <c r="AM52" s="731">
        <v>20</v>
      </c>
      <c r="AN52" s="731">
        <v>20</v>
      </c>
      <c r="AO52" s="731">
        <v>8</v>
      </c>
      <c r="AP52" s="731">
        <v>20</v>
      </c>
      <c r="AQ52" s="731">
        <v>20</v>
      </c>
      <c r="AR52" s="731">
        <v>20</v>
      </c>
      <c r="AS52" s="614">
        <v>20</v>
      </c>
      <c r="AT52" s="270"/>
      <c r="AU52" s="270"/>
    </row>
    <row r="53" spans="5:47" ht="19.5" customHeight="1">
      <c r="E53" s="781"/>
      <c r="F53" s="651"/>
      <c r="G53" s="61" t="s">
        <v>74</v>
      </c>
      <c r="H53" s="614"/>
      <c r="I53" s="743"/>
      <c r="J53" s="737"/>
      <c r="K53" s="737"/>
      <c r="L53" s="737"/>
      <c r="M53" s="730"/>
      <c r="N53" s="737"/>
      <c r="O53" s="737"/>
      <c r="P53" s="737"/>
      <c r="Q53" s="737"/>
      <c r="R53" s="743"/>
      <c r="S53" s="737"/>
      <c r="T53" s="743"/>
      <c r="U53" s="737"/>
      <c r="V53" s="743"/>
      <c r="W53" s="737"/>
      <c r="X53" s="743"/>
      <c r="Y53" s="737"/>
      <c r="Z53" s="743"/>
      <c r="AA53" s="737"/>
      <c r="AB53" s="737"/>
      <c r="AC53" s="737"/>
      <c r="AD53" s="737"/>
      <c r="AE53" s="737"/>
      <c r="AF53" s="737"/>
      <c r="AG53" s="737"/>
      <c r="AH53" s="737"/>
      <c r="AI53" s="737"/>
      <c r="AJ53" s="737"/>
      <c r="AK53" s="737"/>
      <c r="AL53" s="737"/>
      <c r="AM53" s="737"/>
      <c r="AN53" s="737"/>
      <c r="AO53" s="737"/>
      <c r="AP53" s="737"/>
      <c r="AQ53" s="737"/>
      <c r="AR53" s="737"/>
      <c r="AS53" s="614"/>
      <c r="AT53" s="270"/>
      <c r="AU53" s="270"/>
    </row>
    <row r="54" spans="5:47" ht="19.5" customHeight="1">
      <c r="E54" s="781"/>
      <c r="F54" s="651"/>
      <c r="G54" s="61" t="s">
        <v>68</v>
      </c>
      <c r="H54" s="614"/>
      <c r="I54" s="743"/>
      <c r="J54" s="737"/>
      <c r="K54" s="737"/>
      <c r="L54" s="737"/>
      <c r="M54" s="730"/>
      <c r="N54" s="737"/>
      <c r="O54" s="737"/>
      <c r="P54" s="737"/>
      <c r="Q54" s="737"/>
      <c r="R54" s="743"/>
      <c r="S54" s="737"/>
      <c r="T54" s="743"/>
      <c r="U54" s="737"/>
      <c r="V54" s="743"/>
      <c r="W54" s="737"/>
      <c r="X54" s="743"/>
      <c r="Y54" s="737"/>
      <c r="Z54" s="743"/>
      <c r="AA54" s="737"/>
      <c r="AB54" s="737"/>
      <c r="AC54" s="737"/>
      <c r="AD54" s="737"/>
      <c r="AE54" s="737"/>
      <c r="AF54" s="737"/>
      <c r="AG54" s="737"/>
      <c r="AH54" s="737"/>
      <c r="AI54" s="737"/>
      <c r="AJ54" s="737"/>
      <c r="AK54" s="737"/>
      <c r="AL54" s="737"/>
      <c r="AM54" s="737"/>
      <c r="AN54" s="737"/>
      <c r="AO54" s="737"/>
      <c r="AP54" s="737"/>
      <c r="AQ54" s="737"/>
      <c r="AR54" s="737"/>
      <c r="AS54" s="614"/>
      <c r="AT54" s="270"/>
      <c r="AU54" s="270"/>
    </row>
    <row r="55" spans="5:47" ht="19.5" customHeight="1">
      <c r="E55" s="781"/>
      <c r="F55" s="786"/>
      <c r="G55" s="61" t="s">
        <v>69</v>
      </c>
      <c r="H55" s="615"/>
      <c r="I55" s="743"/>
      <c r="J55" s="737"/>
      <c r="K55" s="737"/>
      <c r="L55" s="737"/>
      <c r="M55" s="731"/>
      <c r="N55" s="737"/>
      <c r="O55" s="737"/>
      <c r="P55" s="737"/>
      <c r="Q55" s="737"/>
      <c r="R55" s="743"/>
      <c r="S55" s="737"/>
      <c r="T55" s="743"/>
      <c r="U55" s="737"/>
      <c r="V55" s="743"/>
      <c r="W55" s="737"/>
      <c r="X55" s="743"/>
      <c r="Y55" s="737"/>
      <c r="Z55" s="743"/>
      <c r="AA55" s="737"/>
      <c r="AB55" s="737"/>
      <c r="AC55" s="737"/>
      <c r="AD55" s="737"/>
      <c r="AE55" s="737"/>
      <c r="AF55" s="737"/>
      <c r="AG55" s="737"/>
      <c r="AH55" s="737"/>
      <c r="AI55" s="737"/>
      <c r="AJ55" s="737"/>
      <c r="AK55" s="737"/>
      <c r="AL55" s="737"/>
      <c r="AM55" s="737"/>
      <c r="AN55" s="737"/>
      <c r="AO55" s="737"/>
      <c r="AP55" s="737"/>
      <c r="AQ55" s="737"/>
      <c r="AR55" s="737"/>
      <c r="AS55" s="615"/>
      <c r="AT55" s="270"/>
      <c r="AU55" s="270"/>
    </row>
    <row r="56" spans="5:47" ht="19.5" customHeight="1">
      <c r="E56" s="781"/>
      <c r="F56" s="783" t="s">
        <v>248</v>
      </c>
      <c r="G56" s="20">
        <v>4</v>
      </c>
      <c r="H56" s="632">
        <v>10</v>
      </c>
      <c r="I56" s="743">
        <v>10</v>
      </c>
      <c r="J56" s="737">
        <v>10</v>
      </c>
      <c r="K56" s="737">
        <v>10</v>
      </c>
      <c r="L56" s="737">
        <v>8</v>
      </c>
      <c r="M56" s="732">
        <v>10</v>
      </c>
      <c r="N56" s="737">
        <v>6</v>
      </c>
      <c r="O56" s="737">
        <v>9</v>
      </c>
      <c r="P56" s="737">
        <v>10</v>
      </c>
      <c r="Q56" s="737">
        <v>10</v>
      </c>
      <c r="R56" s="743">
        <v>9</v>
      </c>
      <c r="S56" s="737">
        <v>10</v>
      </c>
      <c r="T56" s="743">
        <v>9</v>
      </c>
      <c r="U56" s="737">
        <v>10</v>
      </c>
      <c r="V56" s="743">
        <v>10</v>
      </c>
      <c r="W56" s="737">
        <v>10</v>
      </c>
      <c r="X56" s="743">
        <v>10</v>
      </c>
      <c r="Y56" s="737">
        <v>10</v>
      </c>
      <c r="Z56" s="743">
        <v>10</v>
      </c>
      <c r="AA56" s="737">
        <v>10</v>
      </c>
      <c r="AB56" s="737">
        <v>9</v>
      </c>
      <c r="AC56" s="737">
        <v>10</v>
      </c>
      <c r="AD56" s="737">
        <v>10</v>
      </c>
      <c r="AE56" s="737">
        <v>9</v>
      </c>
      <c r="AF56" s="737">
        <v>10</v>
      </c>
      <c r="AG56" s="737">
        <v>10</v>
      </c>
      <c r="AH56" s="737">
        <v>10</v>
      </c>
      <c r="AI56" s="737">
        <v>10</v>
      </c>
      <c r="AJ56" s="737">
        <v>8</v>
      </c>
      <c r="AK56" s="737">
        <v>9</v>
      </c>
      <c r="AL56" s="737">
        <v>10</v>
      </c>
      <c r="AM56" s="737">
        <v>10</v>
      </c>
      <c r="AN56" s="737">
        <v>6</v>
      </c>
      <c r="AO56" s="737">
        <v>9</v>
      </c>
      <c r="AP56" s="737">
        <v>10</v>
      </c>
      <c r="AQ56" s="737">
        <v>10</v>
      </c>
      <c r="AR56" s="737">
        <v>10</v>
      </c>
      <c r="AS56" s="632">
        <v>10</v>
      </c>
      <c r="AT56" s="270"/>
      <c r="AU56" s="270"/>
    </row>
    <row r="57" spans="5:49" ht="19.5" customHeight="1">
      <c r="E57" s="781"/>
      <c r="F57" s="783"/>
      <c r="G57" s="20">
        <v>2</v>
      </c>
      <c r="H57" s="632"/>
      <c r="I57" s="743"/>
      <c r="J57" s="737"/>
      <c r="K57" s="737"/>
      <c r="L57" s="737"/>
      <c r="M57" s="730"/>
      <c r="N57" s="737"/>
      <c r="O57" s="737"/>
      <c r="P57" s="737"/>
      <c r="Q57" s="737"/>
      <c r="R57" s="743"/>
      <c r="S57" s="737"/>
      <c r="T57" s="743"/>
      <c r="U57" s="737"/>
      <c r="V57" s="743"/>
      <c r="W57" s="737"/>
      <c r="X57" s="743"/>
      <c r="Y57" s="737"/>
      <c r="Z57" s="743"/>
      <c r="AA57" s="737"/>
      <c r="AB57" s="737"/>
      <c r="AC57" s="737"/>
      <c r="AD57" s="737"/>
      <c r="AE57" s="737"/>
      <c r="AF57" s="737"/>
      <c r="AG57" s="737"/>
      <c r="AH57" s="737"/>
      <c r="AI57" s="737"/>
      <c r="AJ57" s="737"/>
      <c r="AK57" s="737"/>
      <c r="AL57" s="737"/>
      <c r="AM57" s="737"/>
      <c r="AN57" s="737"/>
      <c r="AO57" s="737"/>
      <c r="AP57" s="737"/>
      <c r="AQ57" s="737"/>
      <c r="AR57" s="737"/>
      <c r="AS57" s="632"/>
      <c r="AT57" s="270"/>
      <c r="AU57" s="270"/>
      <c r="AW57" s="287" t="s">
        <v>226</v>
      </c>
    </row>
    <row r="58" spans="5:47" ht="19.5" customHeight="1">
      <c r="E58" s="781"/>
      <c r="F58" s="783"/>
      <c r="G58" s="20">
        <v>2</v>
      </c>
      <c r="H58" s="632"/>
      <c r="I58" s="743"/>
      <c r="J58" s="737"/>
      <c r="K58" s="737"/>
      <c r="L58" s="737"/>
      <c r="M58" s="730"/>
      <c r="N58" s="737"/>
      <c r="O58" s="737"/>
      <c r="P58" s="737"/>
      <c r="Q58" s="737"/>
      <c r="R58" s="743"/>
      <c r="S58" s="737"/>
      <c r="T58" s="743"/>
      <c r="U58" s="737"/>
      <c r="V58" s="743"/>
      <c r="W58" s="737"/>
      <c r="X58" s="743"/>
      <c r="Y58" s="737"/>
      <c r="Z58" s="743"/>
      <c r="AA58" s="737"/>
      <c r="AB58" s="737"/>
      <c r="AC58" s="737"/>
      <c r="AD58" s="737"/>
      <c r="AE58" s="737"/>
      <c r="AF58" s="737"/>
      <c r="AG58" s="737"/>
      <c r="AH58" s="737"/>
      <c r="AI58" s="737"/>
      <c r="AJ58" s="737"/>
      <c r="AK58" s="737"/>
      <c r="AL58" s="737"/>
      <c r="AM58" s="737"/>
      <c r="AN58" s="737"/>
      <c r="AO58" s="737"/>
      <c r="AP58" s="737"/>
      <c r="AQ58" s="737"/>
      <c r="AR58" s="737"/>
      <c r="AS58" s="632"/>
      <c r="AT58" s="270"/>
      <c r="AU58" s="270"/>
    </row>
    <row r="59" spans="5:47" ht="19.5" customHeight="1">
      <c r="E59" s="781"/>
      <c r="F59" s="783"/>
      <c r="G59" s="20">
        <v>2</v>
      </c>
      <c r="H59" s="632"/>
      <c r="I59" s="743"/>
      <c r="J59" s="737"/>
      <c r="K59" s="737"/>
      <c r="L59" s="737"/>
      <c r="M59" s="731"/>
      <c r="N59" s="737"/>
      <c r="O59" s="737"/>
      <c r="P59" s="737"/>
      <c r="Q59" s="737"/>
      <c r="R59" s="743"/>
      <c r="S59" s="737"/>
      <c r="T59" s="743"/>
      <c r="U59" s="737"/>
      <c r="V59" s="743"/>
      <c r="W59" s="737"/>
      <c r="X59" s="743"/>
      <c r="Y59" s="737"/>
      <c r="Z59" s="743"/>
      <c r="AA59" s="737"/>
      <c r="AB59" s="737"/>
      <c r="AC59" s="737"/>
      <c r="AD59" s="737"/>
      <c r="AE59" s="737"/>
      <c r="AF59" s="737"/>
      <c r="AG59" s="737"/>
      <c r="AH59" s="737"/>
      <c r="AI59" s="737"/>
      <c r="AJ59" s="737"/>
      <c r="AK59" s="737"/>
      <c r="AL59" s="737"/>
      <c r="AM59" s="737"/>
      <c r="AN59" s="737"/>
      <c r="AO59" s="737"/>
      <c r="AP59" s="737"/>
      <c r="AQ59" s="737"/>
      <c r="AR59" s="737"/>
      <c r="AS59" s="632"/>
      <c r="AT59" s="270"/>
      <c r="AU59" s="270"/>
    </row>
    <row r="60" spans="5:47" ht="19.5" customHeight="1">
      <c r="E60" s="781"/>
      <c r="F60" s="272" t="s">
        <v>273</v>
      </c>
      <c r="G60" s="20">
        <v>10</v>
      </c>
      <c r="H60" s="89">
        <v>10</v>
      </c>
      <c r="I60" s="743">
        <v>10</v>
      </c>
      <c r="J60" s="737">
        <v>10</v>
      </c>
      <c r="K60" s="737">
        <v>10</v>
      </c>
      <c r="L60" s="737">
        <v>10</v>
      </c>
      <c r="M60" s="732">
        <v>6</v>
      </c>
      <c r="N60" s="737">
        <v>10</v>
      </c>
      <c r="O60" s="737">
        <v>8</v>
      </c>
      <c r="P60" s="737">
        <v>8</v>
      </c>
      <c r="Q60" s="737">
        <v>6</v>
      </c>
      <c r="R60" s="743">
        <v>10</v>
      </c>
      <c r="S60" s="737">
        <v>10</v>
      </c>
      <c r="T60" s="743">
        <v>10</v>
      </c>
      <c r="U60" s="737">
        <v>6</v>
      </c>
      <c r="V60" s="743">
        <v>10</v>
      </c>
      <c r="W60" s="737">
        <v>10</v>
      </c>
      <c r="X60" s="743">
        <v>10</v>
      </c>
      <c r="Y60" s="737">
        <v>10</v>
      </c>
      <c r="Z60" s="743">
        <v>10</v>
      </c>
      <c r="AA60" s="737">
        <v>10</v>
      </c>
      <c r="AB60" s="737">
        <v>10</v>
      </c>
      <c r="AC60" s="737">
        <v>10</v>
      </c>
      <c r="AD60" s="737">
        <v>8</v>
      </c>
      <c r="AE60" s="737">
        <v>6</v>
      </c>
      <c r="AF60" s="737">
        <v>7</v>
      </c>
      <c r="AG60" s="737">
        <v>10</v>
      </c>
      <c r="AH60" s="737">
        <v>6</v>
      </c>
      <c r="AI60" s="737">
        <v>10</v>
      </c>
      <c r="AJ60" s="737">
        <v>10</v>
      </c>
      <c r="AK60" s="737">
        <v>8</v>
      </c>
      <c r="AL60" s="737">
        <v>10</v>
      </c>
      <c r="AM60" s="737">
        <v>10</v>
      </c>
      <c r="AN60" s="737">
        <v>10</v>
      </c>
      <c r="AO60" s="737">
        <v>10</v>
      </c>
      <c r="AP60" s="737">
        <v>8</v>
      </c>
      <c r="AQ60" s="737">
        <v>10</v>
      </c>
      <c r="AR60" s="737">
        <v>6</v>
      </c>
      <c r="AS60" s="614">
        <v>10</v>
      </c>
      <c r="AT60" s="270"/>
      <c r="AU60" s="270"/>
    </row>
    <row r="61" spans="5:47" ht="19.5" customHeight="1">
      <c r="E61" s="781"/>
      <c r="F61" s="272"/>
      <c r="G61" s="61" t="s">
        <v>68</v>
      </c>
      <c r="H61" s="89"/>
      <c r="I61" s="743"/>
      <c r="J61" s="737"/>
      <c r="K61" s="737"/>
      <c r="L61" s="737"/>
      <c r="M61" s="730"/>
      <c r="N61" s="737"/>
      <c r="O61" s="737"/>
      <c r="P61" s="737"/>
      <c r="Q61" s="737"/>
      <c r="R61" s="743"/>
      <c r="S61" s="737"/>
      <c r="T61" s="743"/>
      <c r="U61" s="737"/>
      <c r="V61" s="743"/>
      <c r="W61" s="737"/>
      <c r="X61" s="743"/>
      <c r="Y61" s="737"/>
      <c r="Z61" s="743"/>
      <c r="AA61" s="737"/>
      <c r="AB61" s="737"/>
      <c r="AC61" s="737"/>
      <c r="AD61" s="737"/>
      <c r="AE61" s="737"/>
      <c r="AF61" s="737"/>
      <c r="AG61" s="737"/>
      <c r="AH61" s="737"/>
      <c r="AI61" s="737"/>
      <c r="AJ61" s="737"/>
      <c r="AK61" s="737"/>
      <c r="AL61" s="737"/>
      <c r="AM61" s="737"/>
      <c r="AN61" s="737"/>
      <c r="AO61" s="737"/>
      <c r="AP61" s="737"/>
      <c r="AQ61" s="737"/>
      <c r="AR61" s="737"/>
      <c r="AS61" s="614"/>
      <c r="AT61" s="270"/>
      <c r="AU61" s="270"/>
    </row>
    <row r="62" spans="5:47" ht="19.5" customHeight="1">
      <c r="E62" s="781"/>
      <c r="F62" s="272"/>
      <c r="G62" s="61" t="s">
        <v>67</v>
      </c>
      <c r="H62" s="89"/>
      <c r="I62" s="743"/>
      <c r="J62" s="737"/>
      <c r="K62" s="737"/>
      <c r="L62" s="737"/>
      <c r="M62" s="730"/>
      <c r="N62" s="737"/>
      <c r="O62" s="737"/>
      <c r="P62" s="737"/>
      <c r="Q62" s="737"/>
      <c r="R62" s="743"/>
      <c r="S62" s="737"/>
      <c r="T62" s="743"/>
      <c r="U62" s="737"/>
      <c r="V62" s="743"/>
      <c r="W62" s="737"/>
      <c r="X62" s="743"/>
      <c r="Y62" s="737"/>
      <c r="Z62" s="743"/>
      <c r="AA62" s="737"/>
      <c r="AB62" s="737"/>
      <c r="AC62" s="737"/>
      <c r="AD62" s="737"/>
      <c r="AE62" s="737"/>
      <c r="AF62" s="737"/>
      <c r="AG62" s="737"/>
      <c r="AH62" s="737"/>
      <c r="AI62" s="737"/>
      <c r="AJ62" s="737"/>
      <c r="AK62" s="737"/>
      <c r="AL62" s="737"/>
      <c r="AM62" s="737"/>
      <c r="AN62" s="737"/>
      <c r="AO62" s="737"/>
      <c r="AP62" s="737"/>
      <c r="AQ62" s="737"/>
      <c r="AR62" s="737"/>
      <c r="AS62" s="614"/>
      <c r="AT62" s="270"/>
      <c r="AU62" s="270"/>
    </row>
    <row r="63" spans="5:47" ht="19.5" customHeight="1">
      <c r="E63" s="781"/>
      <c r="F63" s="272"/>
      <c r="G63" s="61" t="s">
        <v>69</v>
      </c>
      <c r="H63" s="89"/>
      <c r="I63" s="743"/>
      <c r="J63" s="737"/>
      <c r="K63" s="737"/>
      <c r="L63" s="737"/>
      <c r="M63" s="730"/>
      <c r="N63" s="737"/>
      <c r="O63" s="737"/>
      <c r="P63" s="737"/>
      <c r="Q63" s="737"/>
      <c r="R63" s="743"/>
      <c r="S63" s="737"/>
      <c r="T63" s="743"/>
      <c r="U63" s="737"/>
      <c r="V63" s="743"/>
      <c r="W63" s="737"/>
      <c r="X63" s="743"/>
      <c r="Y63" s="737"/>
      <c r="Z63" s="743"/>
      <c r="AA63" s="737"/>
      <c r="AB63" s="737"/>
      <c r="AC63" s="737"/>
      <c r="AD63" s="737"/>
      <c r="AE63" s="737"/>
      <c r="AF63" s="737"/>
      <c r="AG63" s="737"/>
      <c r="AH63" s="737"/>
      <c r="AI63" s="737"/>
      <c r="AJ63" s="737"/>
      <c r="AK63" s="737"/>
      <c r="AL63" s="737"/>
      <c r="AM63" s="737"/>
      <c r="AN63" s="737"/>
      <c r="AO63" s="737"/>
      <c r="AP63" s="737"/>
      <c r="AQ63" s="737"/>
      <c r="AR63" s="737"/>
      <c r="AS63" s="614"/>
      <c r="AT63" s="270"/>
      <c r="AU63" s="270"/>
    </row>
    <row r="64" spans="5:47" ht="19.5" customHeight="1" thickBot="1">
      <c r="E64" s="781"/>
      <c r="F64" s="273"/>
      <c r="G64" s="62" t="s">
        <v>75</v>
      </c>
      <c r="H64" s="274"/>
      <c r="I64" s="744"/>
      <c r="J64" s="738"/>
      <c r="K64" s="738"/>
      <c r="L64" s="738"/>
      <c r="M64" s="733"/>
      <c r="N64" s="738"/>
      <c r="O64" s="738"/>
      <c r="P64" s="738"/>
      <c r="Q64" s="738"/>
      <c r="R64" s="744"/>
      <c r="S64" s="738"/>
      <c r="T64" s="744"/>
      <c r="U64" s="738"/>
      <c r="V64" s="744"/>
      <c r="W64" s="738"/>
      <c r="X64" s="749"/>
      <c r="Y64" s="738"/>
      <c r="Z64" s="744"/>
      <c r="AA64" s="738"/>
      <c r="AB64" s="738"/>
      <c r="AC64" s="738"/>
      <c r="AD64" s="738"/>
      <c r="AE64" s="738"/>
      <c r="AF64" s="738"/>
      <c r="AG64" s="738"/>
      <c r="AH64" s="738"/>
      <c r="AI64" s="738"/>
      <c r="AJ64" s="738"/>
      <c r="AK64" s="738"/>
      <c r="AL64" s="738"/>
      <c r="AM64" s="738"/>
      <c r="AN64" s="738"/>
      <c r="AO64" s="738"/>
      <c r="AP64" s="738"/>
      <c r="AQ64" s="738"/>
      <c r="AR64" s="738"/>
      <c r="AS64" s="625"/>
      <c r="AT64" s="270"/>
      <c r="AU64" s="270"/>
    </row>
    <row r="65" spans="5:47" ht="19.5" customHeight="1" thickBot="1">
      <c r="E65" s="782"/>
      <c r="F65" s="616" t="s">
        <v>214</v>
      </c>
      <c r="G65" s="617"/>
      <c r="H65" s="86">
        <v>5</v>
      </c>
      <c r="I65" s="290">
        <f>SUM(I50:I64)/10</f>
        <v>4.9</v>
      </c>
      <c r="J65" s="290">
        <f aca="true" t="shared" si="14" ref="J65:Q65">SUM(J50:J64)/10</f>
        <v>5</v>
      </c>
      <c r="K65" s="290">
        <f t="shared" si="14"/>
        <v>4.7</v>
      </c>
      <c r="L65" s="290">
        <f t="shared" si="14"/>
        <v>4.8</v>
      </c>
      <c r="M65" s="290">
        <f t="shared" si="14"/>
        <v>4.3</v>
      </c>
      <c r="N65" s="290">
        <f t="shared" si="14"/>
        <v>4.5</v>
      </c>
      <c r="O65" s="290">
        <f t="shared" si="14"/>
        <v>4.1</v>
      </c>
      <c r="P65" s="290">
        <f t="shared" si="14"/>
        <v>4.8</v>
      </c>
      <c r="Q65" s="290">
        <f t="shared" si="14"/>
        <v>4.6</v>
      </c>
      <c r="R65" s="290">
        <f>SUM(R50:R64)/10</f>
        <v>4.9</v>
      </c>
      <c r="S65" s="290">
        <f>SUM(S50:S64)/10</f>
        <v>5</v>
      </c>
      <c r="T65" s="290">
        <f aca="true" t="shared" si="15" ref="T65:AP65">SUM(T50:T64)/10</f>
        <v>4.6</v>
      </c>
      <c r="U65" s="290">
        <f t="shared" si="15"/>
        <v>4.6</v>
      </c>
      <c r="V65" s="290">
        <f t="shared" si="15"/>
        <v>5</v>
      </c>
      <c r="W65" s="290">
        <f t="shared" si="15"/>
        <v>5</v>
      </c>
      <c r="X65" s="290">
        <f t="shared" si="15"/>
        <v>5</v>
      </c>
      <c r="Y65" s="290">
        <f t="shared" si="15"/>
        <v>5</v>
      </c>
      <c r="Z65" s="290">
        <f t="shared" si="15"/>
        <v>5</v>
      </c>
      <c r="AA65" s="290">
        <f t="shared" si="15"/>
        <v>5</v>
      </c>
      <c r="AB65" s="290">
        <f t="shared" si="15"/>
        <v>4.9</v>
      </c>
      <c r="AC65" s="290">
        <f t="shared" si="15"/>
        <v>5</v>
      </c>
      <c r="AD65" s="290">
        <f t="shared" si="15"/>
        <v>4.8</v>
      </c>
      <c r="AE65" s="290">
        <f t="shared" si="15"/>
        <v>4.5</v>
      </c>
      <c r="AF65" s="290">
        <f t="shared" si="15"/>
        <v>4.1</v>
      </c>
      <c r="AG65" s="290">
        <f t="shared" si="15"/>
        <v>5</v>
      </c>
      <c r="AH65" s="290">
        <f t="shared" si="15"/>
        <v>4.6</v>
      </c>
      <c r="AI65" s="290">
        <f t="shared" si="15"/>
        <v>5</v>
      </c>
      <c r="AJ65" s="290">
        <f t="shared" si="15"/>
        <v>3.8</v>
      </c>
      <c r="AK65" s="290">
        <f t="shared" si="15"/>
        <v>4.3</v>
      </c>
      <c r="AL65" s="290">
        <f t="shared" si="15"/>
        <v>5</v>
      </c>
      <c r="AM65" s="290">
        <f t="shared" si="15"/>
        <v>5</v>
      </c>
      <c r="AN65" s="290">
        <f t="shared" si="15"/>
        <v>4.6</v>
      </c>
      <c r="AO65" s="290">
        <f t="shared" si="15"/>
        <v>3.7</v>
      </c>
      <c r="AP65" s="290">
        <f t="shared" si="15"/>
        <v>4.8</v>
      </c>
      <c r="AQ65" s="290">
        <f>SUM(AQ50:AQ64)/10</f>
        <v>5</v>
      </c>
      <c r="AR65" s="290">
        <f>SUM(AR50:AR64)/10</f>
        <v>4.6</v>
      </c>
      <c r="AS65" s="25">
        <v>5</v>
      </c>
      <c r="AT65" s="270"/>
      <c r="AU65" s="270"/>
    </row>
    <row r="66" spans="5:47" ht="19.5" customHeight="1">
      <c r="E66" s="639" t="s">
        <v>311</v>
      </c>
      <c r="F66" s="783" t="s">
        <v>274</v>
      </c>
      <c r="G66" s="20">
        <v>13</v>
      </c>
      <c r="H66" s="613">
        <v>20</v>
      </c>
      <c r="I66" s="750">
        <v>20</v>
      </c>
      <c r="J66" s="730">
        <v>20</v>
      </c>
      <c r="K66" s="730">
        <v>15</v>
      </c>
      <c r="L66" s="730">
        <v>8</v>
      </c>
      <c r="M66" s="730">
        <v>13</v>
      </c>
      <c r="N66" s="730">
        <v>13</v>
      </c>
      <c r="O66" s="730">
        <v>19</v>
      </c>
      <c r="P66" s="730">
        <v>20</v>
      </c>
      <c r="Q66" s="730">
        <v>14</v>
      </c>
      <c r="R66" s="750">
        <v>20</v>
      </c>
      <c r="S66" s="730">
        <v>20</v>
      </c>
      <c r="T66" s="750">
        <v>12</v>
      </c>
      <c r="U66" s="730">
        <v>20</v>
      </c>
      <c r="V66" s="750">
        <v>15</v>
      </c>
      <c r="W66" s="730">
        <v>15</v>
      </c>
      <c r="X66" s="752">
        <v>19</v>
      </c>
      <c r="Y66" s="730">
        <v>20</v>
      </c>
      <c r="Z66" s="750">
        <v>15</v>
      </c>
      <c r="AA66" s="730">
        <v>15</v>
      </c>
      <c r="AB66" s="730">
        <v>20</v>
      </c>
      <c r="AC66" s="730">
        <v>20</v>
      </c>
      <c r="AD66" s="730">
        <v>20</v>
      </c>
      <c r="AE66" s="730">
        <v>15</v>
      </c>
      <c r="AF66" s="730">
        <v>20</v>
      </c>
      <c r="AG66" s="730">
        <v>20</v>
      </c>
      <c r="AH66" s="730">
        <v>17</v>
      </c>
      <c r="AI66" s="730">
        <v>20</v>
      </c>
      <c r="AJ66" s="730">
        <v>7</v>
      </c>
      <c r="AK66" s="730">
        <v>15</v>
      </c>
      <c r="AL66" s="730">
        <v>14.5</v>
      </c>
      <c r="AM66" s="730">
        <v>20</v>
      </c>
      <c r="AN66" s="730">
        <v>10</v>
      </c>
      <c r="AO66" s="730">
        <v>13</v>
      </c>
      <c r="AP66" s="730">
        <v>13</v>
      </c>
      <c r="AQ66" s="730">
        <v>20</v>
      </c>
      <c r="AR66" s="730">
        <v>19</v>
      </c>
      <c r="AS66" s="613">
        <v>20</v>
      </c>
      <c r="AT66" s="270"/>
      <c r="AU66" s="270"/>
    </row>
    <row r="67" spans="5:47" ht="19.5" customHeight="1">
      <c r="E67" s="640"/>
      <c r="F67" s="783"/>
      <c r="G67" s="61" t="s">
        <v>71</v>
      </c>
      <c r="H67" s="614"/>
      <c r="I67" s="750"/>
      <c r="J67" s="730"/>
      <c r="K67" s="730"/>
      <c r="L67" s="730"/>
      <c r="M67" s="730"/>
      <c r="N67" s="730"/>
      <c r="O67" s="730"/>
      <c r="P67" s="730"/>
      <c r="Q67" s="730"/>
      <c r="R67" s="750"/>
      <c r="S67" s="730"/>
      <c r="T67" s="750"/>
      <c r="U67" s="730"/>
      <c r="V67" s="750"/>
      <c r="W67" s="730"/>
      <c r="X67" s="750"/>
      <c r="Y67" s="730"/>
      <c r="Z67" s="750"/>
      <c r="AA67" s="730"/>
      <c r="AB67" s="730"/>
      <c r="AC67" s="730"/>
      <c r="AD67" s="730"/>
      <c r="AE67" s="730"/>
      <c r="AF67" s="730"/>
      <c r="AG67" s="730"/>
      <c r="AH67" s="730"/>
      <c r="AI67" s="730"/>
      <c r="AJ67" s="730"/>
      <c r="AK67" s="730"/>
      <c r="AL67" s="730"/>
      <c r="AM67" s="730"/>
      <c r="AN67" s="730"/>
      <c r="AO67" s="730"/>
      <c r="AP67" s="730"/>
      <c r="AQ67" s="730"/>
      <c r="AR67" s="730"/>
      <c r="AS67" s="614"/>
      <c r="AT67" s="270"/>
      <c r="AU67" s="270"/>
    </row>
    <row r="68" spans="5:47" ht="19.5" customHeight="1">
      <c r="E68" s="640"/>
      <c r="F68" s="783"/>
      <c r="G68" s="61" t="s">
        <v>70</v>
      </c>
      <c r="H68" s="614"/>
      <c r="I68" s="750"/>
      <c r="J68" s="730"/>
      <c r="K68" s="730"/>
      <c r="L68" s="730"/>
      <c r="M68" s="730"/>
      <c r="N68" s="730"/>
      <c r="O68" s="730"/>
      <c r="P68" s="730"/>
      <c r="Q68" s="730"/>
      <c r="R68" s="750"/>
      <c r="S68" s="730"/>
      <c r="T68" s="750"/>
      <c r="U68" s="730"/>
      <c r="V68" s="750"/>
      <c r="W68" s="730"/>
      <c r="X68" s="750"/>
      <c r="Y68" s="730"/>
      <c r="Z68" s="750"/>
      <c r="AA68" s="730"/>
      <c r="AB68" s="730"/>
      <c r="AC68" s="730"/>
      <c r="AD68" s="730"/>
      <c r="AE68" s="730"/>
      <c r="AF68" s="730"/>
      <c r="AG68" s="730"/>
      <c r="AH68" s="730"/>
      <c r="AI68" s="730"/>
      <c r="AJ68" s="730"/>
      <c r="AK68" s="730"/>
      <c r="AL68" s="730"/>
      <c r="AM68" s="730"/>
      <c r="AN68" s="730"/>
      <c r="AO68" s="730"/>
      <c r="AP68" s="730"/>
      <c r="AQ68" s="730"/>
      <c r="AR68" s="730"/>
      <c r="AS68" s="614"/>
      <c r="AT68" s="270"/>
      <c r="AU68" s="270"/>
    </row>
    <row r="69" spans="5:47" ht="19.5" customHeight="1">
      <c r="E69" s="640"/>
      <c r="F69" s="191" t="s">
        <v>245</v>
      </c>
      <c r="G69" s="20">
        <v>2</v>
      </c>
      <c r="H69" s="614"/>
      <c r="I69" s="750"/>
      <c r="J69" s="730"/>
      <c r="K69" s="730"/>
      <c r="L69" s="730"/>
      <c r="M69" s="730"/>
      <c r="N69" s="730"/>
      <c r="O69" s="730"/>
      <c r="P69" s="730"/>
      <c r="Q69" s="730"/>
      <c r="R69" s="750"/>
      <c r="S69" s="730"/>
      <c r="T69" s="750"/>
      <c r="U69" s="730"/>
      <c r="V69" s="750"/>
      <c r="W69" s="730"/>
      <c r="X69" s="750"/>
      <c r="Y69" s="730"/>
      <c r="Z69" s="750"/>
      <c r="AA69" s="730"/>
      <c r="AB69" s="730"/>
      <c r="AC69" s="730"/>
      <c r="AD69" s="730"/>
      <c r="AE69" s="730"/>
      <c r="AF69" s="730"/>
      <c r="AG69" s="730"/>
      <c r="AH69" s="730"/>
      <c r="AI69" s="730"/>
      <c r="AJ69" s="730"/>
      <c r="AK69" s="730"/>
      <c r="AL69" s="730"/>
      <c r="AM69" s="730"/>
      <c r="AN69" s="730"/>
      <c r="AO69" s="730"/>
      <c r="AP69" s="730"/>
      <c r="AQ69" s="730"/>
      <c r="AR69" s="730"/>
      <c r="AS69" s="614"/>
      <c r="AT69" s="270"/>
      <c r="AU69" s="270"/>
    </row>
    <row r="70" spans="5:47" ht="19.5" customHeight="1">
      <c r="E70" s="640"/>
      <c r="F70" s="191" t="s">
        <v>246</v>
      </c>
      <c r="G70" s="20">
        <v>5</v>
      </c>
      <c r="H70" s="615"/>
      <c r="I70" s="751"/>
      <c r="J70" s="731"/>
      <c r="K70" s="731"/>
      <c r="L70" s="731"/>
      <c r="M70" s="731"/>
      <c r="N70" s="731"/>
      <c r="O70" s="731"/>
      <c r="P70" s="731"/>
      <c r="Q70" s="731"/>
      <c r="R70" s="751"/>
      <c r="S70" s="731"/>
      <c r="T70" s="751"/>
      <c r="U70" s="731"/>
      <c r="V70" s="751"/>
      <c r="W70" s="731"/>
      <c r="X70" s="751"/>
      <c r="Y70" s="731"/>
      <c r="Z70" s="751"/>
      <c r="AA70" s="731"/>
      <c r="AB70" s="731"/>
      <c r="AC70" s="731"/>
      <c r="AD70" s="731"/>
      <c r="AE70" s="731"/>
      <c r="AF70" s="731"/>
      <c r="AG70" s="731"/>
      <c r="AH70" s="731"/>
      <c r="AI70" s="731"/>
      <c r="AJ70" s="731"/>
      <c r="AK70" s="731"/>
      <c r="AL70" s="731"/>
      <c r="AM70" s="731"/>
      <c r="AN70" s="731"/>
      <c r="AO70" s="731"/>
      <c r="AP70" s="731"/>
      <c r="AQ70" s="731"/>
      <c r="AR70" s="731"/>
      <c r="AS70" s="615"/>
      <c r="AT70" s="270"/>
      <c r="AU70" s="270"/>
    </row>
    <row r="71" spans="5:47" ht="19.5" customHeight="1">
      <c r="E71" s="640"/>
      <c r="F71" s="191" t="s">
        <v>277</v>
      </c>
      <c r="G71" s="20">
        <v>5</v>
      </c>
      <c r="H71" s="624">
        <v>20</v>
      </c>
      <c r="I71" s="749">
        <v>0</v>
      </c>
      <c r="J71" s="732">
        <v>20</v>
      </c>
      <c r="K71" s="732">
        <v>17</v>
      </c>
      <c r="L71" s="732">
        <v>9</v>
      </c>
      <c r="M71" s="732">
        <v>19</v>
      </c>
      <c r="N71" s="732">
        <v>18</v>
      </c>
      <c r="O71" s="732">
        <v>19</v>
      </c>
      <c r="P71" s="732">
        <v>19</v>
      </c>
      <c r="Q71" s="732">
        <v>20</v>
      </c>
      <c r="R71" s="749">
        <v>18</v>
      </c>
      <c r="S71" s="732">
        <v>15</v>
      </c>
      <c r="T71" s="749">
        <v>17</v>
      </c>
      <c r="U71" s="732">
        <v>19</v>
      </c>
      <c r="V71" s="749">
        <v>19</v>
      </c>
      <c r="W71" s="732">
        <v>16</v>
      </c>
      <c r="X71" s="749">
        <v>14</v>
      </c>
      <c r="Y71" s="732">
        <v>20</v>
      </c>
      <c r="Z71" s="749">
        <v>18</v>
      </c>
      <c r="AA71" s="732">
        <v>16</v>
      </c>
      <c r="AB71" s="732">
        <v>19</v>
      </c>
      <c r="AC71" s="732">
        <v>18</v>
      </c>
      <c r="AD71" s="732">
        <v>19</v>
      </c>
      <c r="AE71" s="732">
        <v>18</v>
      </c>
      <c r="AF71" s="732">
        <v>18</v>
      </c>
      <c r="AG71" s="732">
        <v>20</v>
      </c>
      <c r="AH71" s="732">
        <v>19</v>
      </c>
      <c r="AI71" s="732">
        <v>17</v>
      </c>
      <c r="AJ71" s="732">
        <v>16</v>
      </c>
      <c r="AK71" s="732">
        <v>17</v>
      </c>
      <c r="AL71" s="732">
        <v>18</v>
      </c>
      <c r="AM71" s="732">
        <v>17</v>
      </c>
      <c r="AN71" s="732">
        <v>17</v>
      </c>
      <c r="AO71" s="732">
        <v>17</v>
      </c>
      <c r="AP71" s="732">
        <v>18</v>
      </c>
      <c r="AQ71" s="732">
        <v>17</v>
      </c>
      <c r="AR71" s="732">
        <v>17</v>
      </c>
      <c r="AS71" s="624">
        <v>20</v>
      </c>
      <c r="AT71" s="270"/>
      <c r="AU71" s="270"/>
    </row>
    <row r="72" spans="5:47" ht="19.5" customHeight="1">
      <c r="E72" s="640"/>
      <c r="F72" s="191" t="s">
        <v>278</v>
      </c>
      <c r="G72" s="20">
        <v>5</v>
      </c>
      <c r="H72" s="614"/>
      <c r="I72" s="750"/>
      <c r="J72" s="730"/>
      <c r="K72" s="730"/>
      <c r="L72" s="730"/>
      <c r="M72" s="730"/>
      <c r="N72" s="730"/>
      <c r="O72" s="730"/>
      <c r="P72" s="730"/>
      <c r="Q72" s="730"/>
      <c r="R72" s="750"/>
      <c r="S72" s="730"/>
      <c r="T72" s="750"/>
      <c r="U72" s="730"/>
      <c r="V72" s="750"/>
      <c r="W72" s="730"/>
      <c r="X72" s="750"/>
      <c r="Y72" s="730"/>
      <c r="Z72" s="750"/>
      <c r="AA72" s="730"/>
      <c r="AB72" s="730"/>
      <c r="AC72" s="730"/>
      <c r="AD72" s="730"/>
      <c r="AE72" s="730"/>
      <c r="AF72" s="730"/>
      <c r="AG72" s="730"/>
      <c r="AH72" s="730"/>
      <c r="AI72" s="730"/>
      <c r="AJ72" s="730"/>
      <c r="AK72" s="730"/>
      <c r="AL72" s="730"/>
      <c r="AM72" s="730"/>
      <c r="AN72" s="730"/>
      <c r="AO72" s="730"/>
      <c r="AP72" s="730"/>
      <c r="AQ72" s="730"/>
      <c r="AR72" s="730"/>
      <c r="AS72" s="614"/>
      <c r="AT72" s="270"/>
      <c r="AU72" s="270"/>
    </row>
    <row r="73" spans="5:47" ht="19.5" customHeight="1">
      <c r="E73" s="640"/>
      <c r="F73" s="191" t="s">
        <v>279</v>
      </c>
      <c r="G73" s="20">
        <v>3</v>
      </c>
      <c r="H73" s="614"/>
      <c r="I73" s="750"/>
      <c r="J73" s="730"/>
      <c r="K73" s="730"/>
      <c r="L73" s="730"/>
      <c r="M73" s="730"/>
      <c r="N73" s="730"/>
      <c r="O73" s="730"/>
      <c r="P73" s="730"/>
      <c r="Q73" s="730"/>
      <c r="R73" s="750"/>
      <c r="S73" s="730"/>
      <c r="T73" s="750"/>
      <c r="U73" s="730"/>
      <c r="V73" s="750"/>
      <c r="W73" s="730"/>
      <c r="X73" s="750"/>
      <c r="Y73" s="730"/>
      <c r="Z73" s="750"/>
      <c r="AA73" s="730"/>
      <c r="AB73" s="730"/>
      <c r="AC73" s="730"/>
      <c r="AD73" s="730"/>
      <c r="AE73" s="730"/>
      <c r="AF73" s="730"/>
      <c r="AG73" s="730"/>
      <c r="AH73" s="730"/>
      <c r="AI73" s="730"/>
      <c r="AJ73" s="730"/>
      <c r="AK73" s="730"/>
      <c r="AL73" s="730"/>
      <c r="AM73" s="730"/>
      <c r="AN73" s="730"/>
      <c r="AO73" s="730"/>
      <c r="AP73" s="730"/>
      <c r="AQ73" s="730"/>
      <c r="AR73" s="730"/>
      <c r="AS73" s="614"/>
      <c r="AT73" s="270"/>
      <c r="AU73" s="270"/>
    </row>
    <row r="74" spans="5:47" ht="19.5" customHeight="1">
      <c r="E74" s="640"/>
      <c r="F74" s="191" t="s">
        <v>280</v>
      </c>
      <c r="G74" s="20">
        <v>3</v>
      </c>
      <c r="H74" s="614"/>
      <c r="I74" s="750"/>
      <c r="J74" s="730"/>
      <c r="K74" s="730"/>
      <c r="L74" s="730"/>
      <c r="M74" s="730"/>
      <c r="N74" s="730"/>
      <c r="O74" s="730"/>
      <c r="P74" s="730"/>
      <c r="Q74" s="730"/>
      <c r="R74" s="750"/>
      <c r="S74" s="730"/>
      <c r="T74" s="750"/>
      <c r="U74" s="730"/>
      <c r="V74" s="750"/>
      <c r="W74" s="730"/>
      <c r="X74" s="750"/>
      <c r="Y74" s="730"/>
      <c r="Z74" s="750"/>
      <c r="AA74" s="730"/>
      <c r="AB74" s="730"/>
      <c r="AC74" s="730"/>
      <c r="AD74" s="730"/>
      <c r="AE74" s="730"/>
      <c r="AF74" s="730"/>
      <c r="AG74" s="730"/>
      <c r="AH74" s="730"/>
      <c r="AI74" s="730"/>
      <c r="AJ74" s="730"/>
      <c r="AK74" s="730"/>
      <c r="AL74" s="730"/>
      <c r="AM74" s="730"/>
      <c r="AN74" s="730"/>
      <c r="AO74" s="730"/>
      <c r="AP74" s="730"/>
      <c r="AQ74" s="730"/>
      <c r="AR74" s="730"/>
      <c r="AS74" s="614"/>
      <c r="AT74" s="270"/>
      <c r="AU74" s="270"/>
    </row>
    <row r="75" spans="5:47" ht="19.5" customHeight="1">
      <c r="E75" s="640"/>
      <c r="F75" s="191" t="s">
        <v>289</v>
      </c>
      <c r="G75" s="20">
        <v>3</v>
      </c>
      <c r="H75" s="614"/>
      <c r="I75" s="750"/>
      <c r="J75" s="730"/>
      <c r="K75" s="730"/>
      <c r="L75" s="730"/>
      <c r="M75" s="730"/>
      <c r="N75" s="730"/>
      <c r="O75" s="730"/>
      <c r="P75" s="730"/>
      <c r="Q75" s="730"/>
      <c r="R75" s="750"/>
      <c r="S75" s="730"/>
      <c r="T75" s="750"/>
      <c r="U75" s="730"/>
      <c r="V75" s="750"/>
      <c r="W75" s="730"/>
      <c r="X75" s="750"/>
      <c r="Y75" s="730"/>
      <c r="Z75" s="750"/>
      <c r="AA75" s="730"/>
      <c r="AB75" s="730"/>
      <c r="AC75" s="730"/>
      <c r="AD75" s="730"/>
      <c r="AE75" s="730"/>
      <c r="AF75" s="730"/>
      <c r="AG75" s="730"/>
      <c r="AH75" s="730"/>
      <c r="AI75" s="730"/>
      <c r="AJ75" s="730"/>
      <c r="AK75" s="730"/>
      <c r="AL75" s="730"/>
      <c r="AM75" s="730"/>
      <c r="AN75" s="730"/>
      <c r="AO75" s="730"/>
      <c r="AP75" s="730"/>
      <c r="AQ75" s="730"/>
      <c r="AR75" s="730"/>
      <c r="AS75" s="614"/>
      <c r="AT75" s="270"/>
      <c r="AU75" s="270"/>
    </row>
    <row r="76" spans="2:47" ht="19.5" customHeight="1">
      <c r="B76" s="271"/>
      <c r="C76" s="271"/>
      <c r="D76" s="102"/>
      <c r="E76" s="640"/>
      <c r="F76" s="191" t="s">
        <v>290</v>
      </c>
      <c r="G76" s="20">
        <v>1</v>
      </c>
      <c r="H76" s="351"/>
      <c r="I76" s="750"/>
      <c r="J76" s="730"/>
      <c r="K76" s="730"/>
      <c r="L76" s="730"/>
      <c r="M76" s="731"/>
      <c r="N76" s="730"/>
      <c r="O76" s="730"/>
      <c r="P76" s="730"/>
      <c r="Q76" s="730"/>
      <c r="R76" s="750"/>
      <c r="S76" s="730"/>
      <c r="T76" s="750"/>
      <c r="U76" s="730"/>
      <c r="V76" s="750"/>
      <c r="W76" s="730"/>
      <c r="X76" s="750"/>
      <c r="Y76" s="730"/>
      <c r="Z76" s="750"/>
      <c r="AA76" s="730"/>
      <c r="AB76" s="730"/>
      <c r="AC76" s="730"/>
      <c r="AD76" s="730"/>
      <c r="AE76" s="730"/>
      <c r="AF76" s="730"/>
      <c r="AG76" s="730"/>
      <c r="AH76" s="730"/>
      <c r="AI76" s="730"/>
      <c r="AJ76" s="730"/>
      <c r="AK76" s="730"/>
      <c r="AL76" s="730"/>
      <c r="AM76" s="730"/>
      <c r="AN76" s="730"/>
      <c r="AO76" s="730"/>
      <c r="AP76" s="730"/>
      <c r="AQ76" s="730"/>
      <c r="AR76" s="730"/>
      <c r="AS76" s="11"/>
      <c r="AT76" s="26"/>
      <c r="AU76" s="26"/>
    </row>
    <row r="77" spans="2:47" ht="19.5" customHeight="1" thickBot="1">
      <c r="B77" s="271"/>
      <c r="C77" s="271"/>
      <c r="D77" s="102"/>
      <c r="E77" s="640"/>
      <c r="F77" s="469" t="s">
        <v>276</v>
      </c>
      <c r="G77" s="470">
        <v>20</v>
      </c>
      <c r="H77" s="458">
        <v>20</v>
      </c>
      <c r="I77" s="276">
        <v>19</v>
      </c>
      <c r="J77" s="429">
        <v>20</v>
      </c>
      <c r="K77" s="429">
        <v>20</v>
      </c>
      <c r="L77" s="429">
        <v>17</v>
      </c>
      <c r="M77" s="429">
        <v>20</v>
      </c>
      <c r="N77" s="429">
        <v>19</v>
      </c>
      <c r="O77" s="429">
        <v>20</v>
      </c>
      <c r="P77" s="429">
        <v>18</v>
      </c>
      <c r="Q77" s="429">
        <v>20</v>
      </c>
      <c r="R77" s="276">
        <v>20</v>
      </c>
      <c r="S77" s="429">
        <v>20</v>
      </c>
      <c r="T77" s="276">
        <v>19</v>
      </c>
      <c r="U77" s="429">
        <v>20</v>
      </c>
      <c r="V77" s="276">
        <v>18</v>
      </c>
      <c r="W77" s="429">
        <v>20</v>
      </c>
      <c r="X77" s="280">
        <v>19</v>
      </c>
      <c r="Y77" s="429">
        <v>18</v>
      </c>
      <c r="Z77" s="276">
        <v>20</v>
      </c>
      <c r="AA77" s="429">
        <v>17</v>
      </c>
      <c r="AB77" s="429">
        <v>20</v>
      </c>
      <c r="AC77" s="429">
        <v>19</v>
      </c>
      <c r="AD77" s="429">
        <v>20</v>
      </c>
      <c r="AE77" s="429">
        <v>20</v>
      </c>
      <c r="AF77" s="429">
        <v>20</v>
      </c>
      <c r="AG77" s="429">
        <v>20</v>
      </c>
      <c r="AH77" s="429">
        <v>20</v>
      </c>
      <c r="AI77" s="429">
        <v>20</v>
      </c>
      <c r="AJ77" s="429">
        <v>15</v>
      </c>
      <c r="AK77" s="429">
        <v>20</v>
      </c>
      <c r="AL77" s="429">
        <v>20</v>
      </c>
      <c r="AM77" s="429">
        <v>19</v>
      </c>
      <c r="AN77" s="429">
        <v>19</v>
      </c>
      <c r="AO77" s="429">
        <v>20</v>
      </c>
      <c r="AP77" s="429">
        <v>20</v>
      </c>
      <c r="AQ77" s="429">
        <v>20</v>
      </c>
      <c r="AR77" s="429">
        <v>19</v>
      </c>
      <c r="AS77" s="458">
        <v>20</v>
      </c>
      <c r="AT77" s="26"/>
      <c r="AU77" s="26"/>
    </row>
    <row r="78" spans="2:47" ht="19.5" customHeight="1" thickBot="1">
      <c r="B78" s="271"/>
      <c r="C78" s="271"/>
      <c r="D78" s="102"/>
      <c r="E78" s="641"/>
      <c r="F78" s="616" t="s">
        <v>214</v>
      </c>
      <c r="G78" s="617"/>
      <c r="H78" s="25">
        <v>6</v>
      </c>
      <c r="I78" s="290">
        <f>SUM(I66:I77)/10</f>
        <v>3.9</v>
      </c>
      <c r="J78" s="290">
        <f aca="true" t="shared" si="16" ref="J78:O78">SUM(J66:J77)/10</f>
        <v>6</v>
      </c>
      <c r="K78" s="290">
        <f t="shared" si="16"/>
        <v>5.2</v>
      </c>
      <c r="L78" s="398">
        <f t="shared" si="16"/>
        <v>3.4</v>
      </c>
      <c r="M78" s="290">
        <f t="shared" si="16"/>
        <v>5.2</v>
      </c>
      <c r="N78" s="290">
        <f t="shared" si="16"/>
        <v>5</v>
      </c>
      <c r="O78" s="290">
        <f t="shared" si="16"/>
        <v>5.8</v>
      </c>
      <c r="P78" s="290">
        <f>SUM(P66:P77)/10</f>
        <v>5.7</v>
      </c>
      <c r="Q78" s="290">
        <f aca="true" t="shared" si="17" ref="Q78:AG78">SUM(Q66:Q77)/10</f>
        <v>5.4</v>
      </c>
      <c r="R78" s="290">
        <f t="shared" si="17"/>
        <v>5.8</v>
      </c>
      <c r="S78" s="290">
        <f t="shared" si="17"/>
        <v>5.5</v>
      </c>
      <c r="T78" s="290">
        <f t="shared" si="17"/>
        <v>4.8</v>
      </c>
      <c r="U78" s="290">
        <f t="shared" si="17"/>
        <v>5.9</v>
      </c>
      <c r="V78" s="290">
        <f t="shared" si="17"/>
        <v>5.2</v>
      </c>
      <c r="W78" s="290">
        <f t="shared" si="17"/>
        <v>5.1</v>
      </c>
      <c r="X78" s="290">
        <f t="shared" si="17"/>
        <v>5.2</v>
      </c>
      <c r="Y78" s="290">
        <f t="shared" si="17"/>
        <v>5.8</v>
      </c>
      <c r="Z78" s="290">
        <f t="shared" si="17"/>
        <v>5.3</v>
      </c>
      <c r="AA78" s="290">
        <f t="shared" si="17"/>
        <v>4.8</v>
      </c>
      <c r="AB78" s="290">
        <f t="shared" si="17"/>
        <v>5.9</v>
      </c>
      <c r="AC78" s="290">
        <f t="shared" si="17"/>
        <v>5.7</v>
      </c>
      <c r="AD78" s="290">
        <f t="shared" si="17"/>
        <v>5.9</v>
      </c>
      <c r="AE78" s="290">
        <f t="shared" si="17"/>
        <v>5.3</v>
      </c>
      <c r="AF78" s="290">
        <f t="shared" si="17"/>
        <v>5.8</v>
      </c>
      <c r="AG78" s="290">
        <f t="shared" si="17"/>
        <v>6</v>
      </c>
      <c r="AH78" s="290">
        <f>SUM(AH66:AH77)/10</f>
        <v>5.6</v>
      </c>
      <c r="AI78" s="290">
        <f aca="true" t="shared" si="18" ref="AI78:AP78">SUM(AI66:AI77)/10</f>
        <v>5.7</v>
      </c>
      <c r="AJ78" s="290">
        <f t="shared" si="18"/>
        <v>3.8</v>
      </c>
      <c r="AK78" s="290">
        <f t="shared" si="18"/>
        <v>5.2</v>
      </c>
      <c r="AL78" s="290">
        <f t="shared" si="18"/>
        <v>5.25</v>
      </c>
      <c r="AM78" s="290">
        <f t="shared" si="18"/>
        <v>5.6</v>
      </c>
      <c r="AN78" s="290">
        <f t="shared" si="18"/>
        <v>4.6</v>
      </c>
      <c r="AO78" s="290">
        <f t="shared" si="18"/>
        <v>5</v>
      </c>
      <c r="AP78" s="290">
        <f t="shared" si="18"/>
        <v>5.1</v>
      </c>
      <c r="AQ78" s="290">
        <f>SUM(AQ66:AQ77)/10</f>
        <v>5.7</v>
      </c>
      <c r="AR78" s="290">
        <f>SUM(AR66:AR77)/10</f>
        <v>5.5</v>
      </c>
      <c r="AS78" s="25">
        <v>6</v>
      </c>
      <c r="AT78" s="270"/>
      <c r="AU78" s="270"/>
    </row>
    <row r="79" spans="2:47" ht="19.5" customHeight="1">
      <c r="B79" s="271"/>
      <c r="C79" s="271"/>
      <c r="D79" s="102"/>
      <c r="E79" s="640" t="s">
        <v>292</v>
      </c>
      <c r="F79" s="471" t="s">
        <v>281</v>
      </c>
      <c r="G79" s="472">
        <v>10</v>
      </c>
      <c r="H79" s="459">
        <v>10</v>
      </c>
      <c r="I79" s="38">
        <v>10</v>
      </c>
      <c r="J79" s="431">
        <v>10</v>
      </c>
      <c r="K79" s="431">
        <v>10</v>
      </c>
      <c r="L79" s="431">
        <v>9</v>
      </c>
      <c r="M79" s="431">
        <v>10</v>
      </c>
      <c r="N79" s="431">
        <v>10</v>
      </c>
      <c r="O79" s="431">
        <v>10</v>
      </c>
      <c r="P79" s="431">
        <v>10</v>
      </c>
      <c r="Q79" s="431">
        <v>10</v>
      </c>
      <c r="R79" s="38">
        <f>Q79</f>
        <v>10</v>
      </c>
      <c r="S79" s="431">
        <v>10</v>
      </c>
      <c r="T79" s="38">
        <v>10</v>
      </c>
      <c r="U79" s="431">
        <v>10</v>
      </c>
      <c r="V79" s="38">
        <v>10</v>
      </c>
      <c r="W79" s="431">
        <v>10</v>
      </c>
      <c r="X79" s="50">
        <v>8</v>
      </c>
      <c r="Y79" s="431">
        <v>10</v>
      </c>
      <c r="Z79" s="38">
        <v>10</v>
      </c>
      <c r="AA79" s="431">
        <v>10</v>
      </c>
      <c r="AB79" s="431">
        <v>10</v>
      </c>
      <c r="AC79" s="431">
        <v>10</v>
      </c>
      <c r="AD79" s="431">
        <v>10</v>
      </c>
      <c r="AE79" s="431">
        <v>10</v>
      </c>
      <c r="AF79" s="431">
        <v>10</v>
      </c>
      <c r="AG79" s="431">
        <v>10</v>
      </c>
      <c r="AH79" s="431">
        <v>10</v>
      </c>
      <c r="AI79" s="431">
        <v>10</v>
      </c>
      <c r="AJ79" s="431">
        <v>10</v>
      </c>
      <c r="AK79" s="431">
        <v>10</v>
      </c>
      <c r="AL79" s="431">
        <v>10</v>
      </c>
      <c r="AM79" s="431">
        <v>10</v>
      </c>
      <c r="AN79" s="431">
        <v>10</v>
      </c>
      <c r="AO79" s="431">
        <v>10</v>
      </c>
      <c r="AP79" s="431">
        <v>10</v>
      </c>
      <c r="AQ79" s="431">
        <v>10</v>
      </c>
      <c r="AR79" s="431">
        <v>10</v>
      </c>
      <c r="AS79" s="459">
        <v>10</v>
      </c>
      <c r="AT79" s="26"/>
      <c r="AU79" s="26"/>
    </row>
    <row r="80" spans="5:47" ht="19.5" customHeight="1">
      <c r="E80" s="640"/>
      <c r="F80" s="183" t="s">
        <v>282</v>
      </c>
      <c r="G80" s="41">
        <v>4</v>
      </c>
      <c r="H80" s="632">
        <v>20</v>
      </c>
      <c r="I80" s="750">
        <v>20</v>
      </c>
      <c r="J80" s="730">
        <v>20</v>
      </c>
      <c r="K80" s="730">
        <v>16</v>
      </c>
      <c r="L80" s="730">
        <v>7</v>
      </c>
      <c r="M80" s="732">
        <v>18</v>
      </c>
      <c r="N80" s="730">
        <v>16</v>
      </c>
      <c r="O80" s="730">
        <v>20</v>
      </c>
      <c r="P80" s="730">
        <v>19</v>
      </c>
      <c r="Q80" s="730">
        <v>16</v>
      </c>
      <c r="R80" s="750">
        <v>10</v>
      </c>
      <c r="S80" s="730">
        <v>20</v>
      </c>
      <c r="T80" s="750">
        <v>20</v>
      </c>
      <c r="U80" s="730">
        <v>20</v>
      </c>
      <c r="V80" s="750">
        <v>20</v>
      </c>
      <c r="W80" s="730">
        <v>18</v>
      </c>
      <c r="X80" s="750">
        <v>10</v>
      </c>
      <c r="Y80" s="730">
        <v>18</v>
      </c>
      <c r="Z80" s="750">
        <v>20</v>
      </c>
      <c r="AA80" s="730">
        <v>19</v>
      </c>
      <c r="AB80" s="730">
        <v>20</v>
      </c>
      <c r="AC80" s="730">
        <v>14</v>
      </c>
      <c r="AD80" s="730">
        <v>18</v>
      </c>
      <c r="AE80" s="730">
        <v>19</v>
      </c>
      <c r="AF80" s="730">
        <v>10</v>
      </c>
      <c r="AG80" s="730">
        <v>20</v>
      </c>
      <c r="AH80" s="730">
        <v>20</v>
      </c>
      <c r="AI80" s="730">
        <v>19</v>
      </c>
      <c r="AJ80" s="730">
        <v>8</v>
      </c>
      <c r="AK80" s="730">
        <v>20</v>
      </c>
      <c r="AL80" s="730">
        <v>20</v>
      </c>
      <c r="AM80" s="730">
        <v>14</v>
      </c>
      <c r="AN80" s="730">
        <v>20</v>
      </c>
      <c r="AO80" s="730">
        <v>19</v>
      </c>
      <c r="AP80" s="730">
        <v>20</v>
      </c>
      <c r="AQ80" s="730">
        <v>10</v>
      </c>
      <c r="AR80" s="730">
        <v>17</v>
      </c>
      <c r="AS80" s="624">
        <v>20</v>
      </c>
      <c r="AT80" s="270"/>
      <c r="AU80" s="270"/>
    </row>
    <row r="81" spans="5:47" ht="19.5" customHeight="1">
      <c r="E81" s="640"/>
      <c r="F81" s="183" t="s">
        <v>283</v>
      </c>
      <c r="G81" s="41">
        <v>2</v>
      </c>
      <c r="H81" s="632"/>
      <c r="I81" s="750"/>
      <c r="J81" s="730"/>
      <c r="K81" s="730"/>
      <c r="L81" s="730"/>
      <c r="M81" s="730"/>
      <c r="N81" s="730"/>
      <c r="O81" s="730"/>
      <c r="P81" s="730"/>
      <c r="Q81" s="730"/>
      <c r="R81" s="750"/>
      <c r="S81" s="730"/>
      <c r="T81" s="750"/>
      <c r="U81" s="730"/>
      <c r="V81" s="750"/>
      <c r="W81" s="730"/>
      <c r="X81" s="750"/>
      <c r="Y81" s="730"/>
      <c r="Z81" s="750"/>
      <c r="AA81" s="730"/>
      <c r="AB81" s="730"/>
      <c r="AC81" s="730"/>
      <c r="AD81" s="730"/>
      <c r="AE81" s="730"/>
      <c r="AF81" s="730"/>
      <c r="AG81" s="730"/>
      <c r="AH81" s="730"/>
      <c r="AI81" s="730"/>
      <c r="AJ81" s="730"/>
      <c r="AK81" s="730"/>
      <c r="AL81" s="730"/>
      <c r="AM81" s="730"/>
      <c r="AN81" s="730"/>
      <c r="AO81" s="730"/>
      <c r="AP81" s="730"/>
      <c r="AQ81" s="730"/>
      <c r="AR81" s="730"/>
      <c r="AS81" s="614"/>
      <c r="AT81" s="270"/>
      <c r="AU81" s="270"/>
    </row>
    <row r="82" spans="5:47" ht="19.5" customHeight="1">
      <c r="E82" s="640"/>
      <c r="F82" s="183" t="s">
        <v>284</v>
      </c>
      <c r="G82" s="41">
        <v>2</v>
      </c>
      <c r="H82" s="632"/>
      <c r="I82" s="750"/>
      <c r="J82" s="730"/>
      <c r="K82" s="730"/>
      <c r="L82" s="730"/>
      <c r="M82" s="730"/>
      <c r="N82" s="730"/>
      <c r="O82" s="730"/>
      <c r="P82" s="730"/>
      <c r="Q82" s="730"/>
      <c r="R82" s="750"/>
      <c r="S82" s="730"/>
      <c r="T82" s="750"/>
      <c r="U82" s="730"/>
      <c r="V82" s="750"/>
      <c r="W82" s="730"/>
      <c r="X82" s="750"/>
      <c r="Y82" s="730"/>
      <c r="Z82" s="750"/>
      <c r="AA82" s="730"/>
      <c r="AB82" s="730"/>
      <c r="AC82" s="730"/>
      <c r="AD82" s="730"/>
      <c r="AE82" s="730"/>
      <c r="AF82" s="730"/>
      <c r="AG82" s="730"/>
      <c r="AH82" s="730"/>
      <c r="AI82" s="730"/>
      <c r="AJ82" s="730"/>
      <c r="AK82" s="730"/>
      <c r="AL82" s="730"/>
      <c r="AM82" s="730"/>
      <c r="AN82" s="730"/>
      <c r="AO82" s="730"/>
      <c r="AP82" s="730"/>
      <c r="AQ82" s="730"/>
      <c r="AR82" s="730"/>
      <c r="AS82" s="614"/>
      <c r="AT82" s="270"/>
      <c r="AU82" s="270"/>
    </row>
    <row r="83" spans="5:47" ht="19.5" customHeight="1">
      <c r="E83" s="640"/>
      <c r="F83" s="183" t="s">
        <v>285</v>
      </c>
      <c r="G83" s="41">
        <v>2</v>
      </c>
      <c r="H83" s="632"/>
      <c r="I83" s="750"/>
      <c r="J83" s="730"/>
      <c r="K83" s="730"/>
      <c r="L83" s="730"/>
      <c r="M83" s="730"/>
      <c r="N83" s="730"/>
      <c r="O83" s="730"/>
      <c r="P83" s="730"/>
      <c r="Q83" s="730"/>
      <c r="R83" s="750"/>
      <c r="S83" s="730"/>
      <c r="T83" s="750"/>
      <c r="U83" s="730"/>
      <c r="V83" s="750"/>
      <c r="W83" s="730"/>
      <c r="X83" s="750"/>
      <c r="Y83" s="730"/>
      <c r="Z83" s="750"/>
      <c r="AA83" s="730"/>
      <c r="AB83" s="730"/>
      <c r="AC83" s="730"/>
      <c r="AD83" s="730"/>
      <c r="AE83" s="730"/>
      <c r="AF83" s="730"/>
      <c r="AG83" s="730"/>
      <c r="AH83" s="730"/>
      <c r="AI83" s="730"/>
      <c r="AJ83" s="730"/>
      <c r="AK83" s="730"/>
      <c r="AL83" s="730"/>
      <c r="AM83" s="730"/>
      <c r="AN83" s="730"/>
      <c r="AO83" s="730"/>
      <c r="AP83" s="730"/>
      <c r="AQ83" s="730"/>
      <c r="AR83" s="730"/>
      <c r="AS83" s="614"/>
      <c r="AT83" s="270"/>
      <c r="AU83" s="270"/>
    </row>
    <row r="84" spans="5:47" ht="19.5" customHeight="1">
      <c r="E84" s="640"/>
      <c r="F84" s="183" t="s">
        <v>286</v>
      </c>
      <c r="G84" s="41">
        <v>5</v>
      </c>
      <c r="H84" s="632"/>
      <c r="I84" s="750"/>
      <c r="J84" s="730"/>
      <c r="K84" s="730"/>
      <c r="L84" s="730"/>
      <c r="M84" s="730"/>
      <c r="N84" s="730"/>
      <c r="O84" s="730"/>
      <c r="P84" s="730"/>
      <c r="Q84" s="730"/>
      <c r="R84" s="750"/>
      <c r="S84" s="730"/>
      <c r="T84" s="750"/>
      <c r="U84" s="730"/>
      <c r="V84" s="750"/>
      <c r="W84" s="730"/>
      <c r="X84" s="750"/>
      <c r="Y84" s="730"/>
      <c r="Z84" s="750"/>
      <c r="AA84" s="730"/>
      <c r="AB84" s="730"/>
      <c r="AC84" s="730"/>
      <c r="AD84" s="730"/>
      <c r="AE84" s="730"/>
      <c r="AF84" s="730"/>
      <c r="AG84" s="730"/>
      <c r="AH84" s="730"/>
      <c r="AI84" s="730"/>
      <c r="AJ84" s="730"/>
      <c r="AK84" s="730"/>
      <c r="AL84" s="730"/>
      <c r="AM84" s="730"/>
      <c r="AN84" s="730"/>
      <c r="AO84" s="730"/>
      <c r="AP84" s="730"/>
      <c r="AQ84" s="730"/>
      <c r="AR84" s="730"/>
      <c r="AS84" s="614"/>
      <c r="AT84" s="270"/>
      <c r="AU84" s="270"/>
    </row>
    <row r="85" spans="5:47" ht="19.5" customHeight="1">
      <c r="E85" s="640"/>
      <c r="F85" s="183" t="s">
        <v>287</v>
      </c>
      <c r="G85" s="41">
        <v>5</v>
      </c>
      <c r="H85" s="632"/>
      <c r="I85" s="751"/>
      <c r="J85" s="731"/>
      <c r="K85" s="731"/>
      <c r="L85" s="731"/>
      <c r="M85" s="731"/>
      <c r="N85" s="731"/>
      <c r="O85" s="731"/>
      <c r="P85" s="731"/>
      <c r="Q85" s="731"/>
      <c r="R85" s="751"/>
      <c r="S85" s="731"/>
      <c r="T85" s="751"/>
      <c r="U85" s="731"/>
      <c r="V85" s="751"/>
      <c r="W85" s="731"/>
      <c r="X85" s="751"/>
      <c r="Y85" s="731"/>
      <c r="Z85" s="751"/>
      <c r="AA85" s="731"/>
      <c r="AB85" s="731"/>
      <c r="AC85" s="731"/>
      <c r="AD85" s="731"/>
      <c r="AE85" s="731"/>
      <c r="AF85" s="731"/>
      <c r="AG85" s="731"/>
      <c r="AH85" s="731"/>
      <c r="AI85" s="731"/>
      <c r="AJ85" s="731"/>
      <c r="AK85" s="731"/>
      <c r="AL85" s="731"/>
      <c r="AM85" s="731"/>
      <c r="AN85" s="731"/>
      <c r="AO85" s="731"/>
      <c r="AP85" s="731"/>
      <c r="AQ85" s="731"/>
      <c r="AR85" s="731"/>
      <c r="AS85" s="615"/>
      <c r="AT85" s="270"/>
      <c r="AU85" s="270"/>
    </row>
    <row r="86" spans="5:47" ht="19.5" customHeight="1">
      <c r="E86" s="640"/>
      <c r="F86" s="183" t="s">
        <v>288</v>
      </c>
      <c r="G86" s="41">
        <v>10</v>
      </c>
      <c r="H86" s="632">
        <v>30</v>
      </c>
      <c r="I86" s="749">
        <v>20</v>
      </c>
      <c r="J86" s="732">
        <v>20</v>
      </c>
      <c r="K86" s="732">
        <v>22</v>
      </c>
      <c r="L86" s="732">
        <v>4</v>
      </c>
      <c r="M86" s="732">
        <v>20</v>
      </c>
      <c r="N86" s="732">
        <v>26</v>
      </c>
      <c r="O86" s="732">
        <v>20</v>
      </c>
      <c r="P86" s="732">
        <v>20</v>
      </c>
      <c r="Q86" s="732">
        <v>12</v>
      </c>
      <c r="R86" s="749">
        <v>10</v>
      </c>
      <c r="S86" s="732">
        <v>20</v>
      </c>
      <c r="T86" s="749">
        <v>12</v>
      </c>
      <c r="U86" s="732">
        <v>16</v>
      </c>
      <c r="V86" s="749">
        <v>30</v>
      </c>
      <c r="W86" s="732">
        <v>26</v>
      </c>
      <c r="X86" s="749">
        <v>23</v>
      </c>
      <c r="Y86" s="732">
        <v>18</v>
      </c>
      <c r="Z86" s="749">
        <v>20</v>
      </c>
      <c r="AA86" s="732">
        <v>20</v>
      </c>
      <c r="AB86" s="732">
        <v>20</v>
      </c>
      <c r="AC86" s="732">
        <v>5</v>
      </c>
      <c r="AD86" s="732">
        <v>20</v>
      </c>
      <c r="AE86" s="732">
        <v>12</v>
      </c>
      <c r="AF86" s="732">
        <v>12</v>
      </c>
      <c r="AG86" s="732">
        <v>20</v>
      </c>
      <c r="AH86" s="732">
        <v>15</v>
      </c>
      <c r="AI86" s="732">
        <v>17</v>
      </c>
      <c r="AJ86" s="732">
        <v>10</v>
      </c>
      <c r="AK86" s="732">
        <v>20</v>
      </c>
      <c r="AL86" s="732">
        <v>20</v>
      </c>
      <c r="AM86" s="732">
        <v>12</v>
      </c>
      <c r="AN86" s="732">
        <v>30</v>
      </c>
      <c r="AO86" s="732">
        <v>12</v>
      </c>
      <c r="AP86" s="732">
        <v>20</v>
      </c>
      <c r="AQ86" s="732">
        <v>20</v>
      </c>
      <c r="AR86" s="732">
        <v>20</v>
      </c>
      <c r="AS86" s="624">
        <v>30</v>
      </c>
      <c r="AT86" s="270"/>
      <c r="AU86" s="270"/>
    </row>
    <row r="87" spans="5:47" ht="19.5" customHeight="1" thickBot="1">
      <c r="E87" s="640"/>
      <c r="F87" s="184" t="s">
        <v>268</v>
      </c>
      <c r="G87" s="43">
        <v>20</v>
      </c>
      <c r="H87" s="624"/>
      <c r="I87" s="753"/>
      <c r="J87" s="733"/>
      <c r="K87" s="733"/>
      <c r="L87" s="733"/>
      <c r="M87" s="733"/>
      <c r="N87" s="733"/>
      <c r="O87" s="733"/>
      <c r="P87" s="733"/>
      <c r="Q87" s="733"/>
      <c r="R87" s="753"/>
      <c r="S87" s="733"/>
      <c r="T87" s="753"/>
      <c r="U87" s="733"/>
      <c r="V87" s="753"/>
      <c r="W87" s="733"/>
      <c r="X87" s="750"/>
      <c r="Y87" s="733"/>
      <c r="Z87" s="753"/>
      <c r="AA87" s="733"/>
      <c r="AB87" s="733"/>
      <c r="AC87" s="733"/>
      <c r="AD87" s="733"/>
      <c r="AE87" s="733"/>
      <c r="AF87" s="733"/>
      <c r="AG87" s="733"/>
      <c r="AH87" s="733"/>
      <c r="AI87" s="733"/>
      <c r="AJ87" s="733"/>
      <c r="AK87" s="733"/>
      <c r="AL87" s="733"/>
      <c r="AM87" s="733"/>
      <c r="AN87" s="733"/>
      <c r="AO87" s="733"/>
      <c r="AP87" s="733"/>
      <c r="AQ87" s="733"/>
      <c r="AR87" s="733"/>
      <c r="AS87" s="625"/>
      <c r="AT87" s="270"/>
      <c r="AU87" s="270"/>
    </row>
    <row r="88" spans="5:47" ht="19.5" customHeight="1" thickBot="1">
      <c r="E88" s="641"/>
      <c r="F88" s="616" t="s">
        <v>214</v>
      </c>
      <c r="G88" s="617"/>
      <c r="H88" s="174">
        <v>6</v>
      </c>
      <c r="I88" s="290">
        <f>SUM(I79:I86)/10</f>
        <v>5</v>
      </c>
      <c r="J88" s="290">
        <f aca="true" t="shared" si="19" ref="J88:Y88">SUM(J79:J86)/10</f>
        <v>5</v>
      </c>
      <c r="K88" s="290">
        <f t="shared" si="19"/>
        <v>4.8</v>
      </c>
      <c r="L88" s="398">
        <f t="shared" si="19"/>
        <v>2</v>
      </c>
      <c r="M88" s="290">
        <f t="shared" si="19"/>
        <v>4.8</v>
      </c>
      <c r="N88" s="290">
        <f t="shared" si="19"/>
        <v>5.2</v>
      </c>
      <c r="O88" s="290">
        <f t="shared" si="19"/>
        <v>5</v>
      </c>
      <c r="P88" s="290">
        <f t="shared" si="19"/>
        <v>4.9</v>
      </c>
      <c r="Q88" s="290">
        <f t="shared" si="19"/>
        <v>3.8</v>
      </c>
      <c r="R88" s="398">
        <f t="shared" si="19"/>
        <v>3</v>
      </c>
      <c r="S88" s="290">
        <f t="shared" si="19"/>
        <v>5</v>
      </c>
      <c r="T88" s="290">
        <f t="shared" si="19"/>
        <v>4.2</v>
      </c>
      <c r="U88" s="290">
        <f t="shared" si="19"/>
        <v>4.6</v>
      </c>
      <c r="V88" s="290">
        <f t="shared" si="19"/>
        <v>6</v>
      </c>
      <c r="W88" s="290">
        <f t="shared" si="19"/>
        <v>5.4</v>
      </c>
      <c r="X88" s="290">
        <f t="shared" si="19"/>
        <v>4.1</v>
      </c>
      <c r="Y88" s="290">
        <f t="shared" si="19"/>
        <v>4.6</v>
      </c>
      <c r="Z88" s="290">
        <f>SUM(Z79:Z86)/10</f>
        <v>5</v>
      </c>
      <c r="AA88" s="290">
        <f aca="true" t="shared" si="20" ref="AA88:AP88">SUM(AA79:AA86)/10</f>
        <v>4.9</v>
      </c>
      <c r="AB88" s="290">
        <f t="shared" si="20"/>
        <v>5</v>
      </c>
      <c r="AC88" s="398">
        <f t="shared" si="20"/>
        <v>2.9</v>
      </c>
      <c r="AD88" s="290">
        <f t="shared" si="20"/>
        <v>4.8</v>
      </c>
      <c r="AE88" s="290">
        <f t="shared" si="20"/>
        <v>4.1</v>
      </c>
      <c r="AF88" s="398">
        <f t="shared" si="20"/>
        <v>3.2</v>
      </c>
      <c r="AG88" s="290">
        <f t="shared" si="20"/>
        <v>5</v>
      </c>
      <c r="AH88" s="290">
        <f t="shared" si="20"/>
        <v>4.5</v>
      </c>
      <c r="AI88" s="290">
        <f t="shared" si="20"/>
        <v>4.6</v>
      </c>
      <c r="AJ88" s="398">
        <f t="shared" si="20"/>
        <v>2.8</v>
      </c>
      <c r="AK88" s="290">
        <f t="shared" si="20"/>
        <v>5</v>
      </c>
      <c r="AL88" s="290">
        <f t="shared" si="20"/>
        <v>5</v>
      </c>
      <c r="AM88" s="290">
        <f t="shared" si="20"/>
        <v>3.6</v>
      </c>
      <c r="AN88" s="290">
        <f t="shared" si="20"/>
        <v>6</v>
      </c>
      <c r="AO88" s="290">
        <f t="shared" si="20"/>
        <v>4.1</v>
      </c>
      <c r="AP88" s="290">
        <f t="shared" si="20"/>
        <v>5</v>
      </c>
      <c r="AQ88" s="290">
        <f>SUM(AQ79:AQ86)/10</f>
        <v>4</v>
      </c>
      <c r="AR88" s="290">
        <f>SUM(AR79:AR86)/10</f>
        <v>4.7</v>
      </c>
      <c r="AS88" s="174">
        <v>6</v>
      </c>
      <c r="AT88" s="26"/>
      <c r="AU88" s="26"/>
    </row>
    <row r="89" spans="5:47" ht="20.25" customHeight="1" thickBot="1">
      <c r="E89" s="694" t="s">
        <v>293</v>
      </c>
      <c r="F89" s="471" t="s">
        <v>296</v>
      </c>
      <c r="G89" s="472">
        <v>10</v>
      </c>
      <c r="H89" s="447">
        <v>10</v>
      </c>
      <c r="I89" s="38">
        <v>10</v>
      </c>
      <c r="J89" s="431">
        <v>10</v>
      </c>
      <c r="K89" s="431">
        <v>10</v>
      </c>
      <c r="L89" s="431">
        <v>10</v>
      </c>
      <c r="M89" s="431">
        <v>10</v>
      </c>
      <c r="N89" s="431">
        <v>10</v>
      </c>
      <c r="O89" s="431">
        <v>10</v>
      </c>
      <c r="P89" s="431">
        <v>10</v>
      </c>
      <c r="Q89" s="431">
        <v>10</v>
      </c>
      <c r="R89" s="38">
        <f>Q89</f>
        <v>10</v>
      </c>
      <c r="S89" s="431">
        <v>10</v>
      </c>
      <c r="T89" s="38">
        <v>9</v>
      </c>
      <c r="U89" s="431">
        <v>10</v>
      </c>
      <c r="V89" s="38">
        <v>10</v>
      </c>
      <c r="W89" s="431">
        <v>10</v>
      </c>
      <c r="X89" s="50">
        <v>10</v>
      </c>
      <c r="Y89" s="431">
        <v>10</v>
      </c>
      <c r="Z89" s="38">
        <v>10</v>
      </c>
      <c r="AA89" s="431">
        <v>10</v>
      </c>
      <c r="AB89" s="431">
        <v>10</v>
      </c>
      <c r="AC89" s="431">
        <v>10</v>
      </c>
      <c r="AD89" s="431">
        <v>10</v>
      </c>
      <c r="AE89" s="431">
        <v>10</v>
      </c>
      <c r="AF89" s="431">
        <v>10</v>
      </c>
      <c r="AG89" s="431">
        <v>10</v>
      </c>
      <c r="AH89" s="431">
        <v>10</v>
      </c>
      <c r="AI89" s="431">
        <v>10</v>
      </c>
      <c r="AJ89" s="431">
        <v>10</v>
      </c>
      <c r="AK89" s="431">
        <v>10</v>
      </c>
      <c r="AL89" s="431">
        <v>10</v>
      </c>
      <c r="AM89" s="431">
        <v>10</v>
      </c>
      <c r="AN89" s="431">
        <v>10</v>
      </c>
      <c r="AO89" s="431">
        <v>9</v>
      </c>
      <c r="AP89" s="431">
        <v>10</v>
      </c>
      <c r="AQ89" s="431">
        <v>10</v>
      </c>
      <c r="AR89" s="431">
        <v>10</v>
      </c>
      <c r="AS89" s="447">
        <v>10</v>
      </c>
      <c r="AT89" s="26"/>
      <c r="AU89" s="26"/>
    </row>
    <row r="90" spans="5:47" ht="20.25" customHeight="1" thickBot="1">
      <c r="E90" s="694"/>
      <c r="F90" s="182" t="s">
        <v>297</v>
      </c>
      <c r="G90" s="38">
        <v>5</v>
      </c>
      <c r="H90" s="11">
        <v>5</v>
      </c>
      <c r="I90" s="41">
        <v>5</v>
      </c>
      <c r="J90" s="425">
        <v>5</v>
      </c>
      <c r="K90" s="425">
        <v>5</v>
      </c>
      <c r="L90" s="425">
        <v>0</v>
      </c>
      <c r="M90" s="425">
        <v>5</v>
      </c>
      <c r="N90" s="425">
        <v>5</v>
      </c>
      <c r="O90" s="425">
        <v>5</v>
      </c>
      <c r="P90" s="425">
        <v>5</v>
      </c>
      <c r="Q90" s="425">
        <v>5</v>
      </c>
      <c r="R90" s="41">
        <f>Q90</f>
        <v>5</v>
      </c>
      <c r="S90" s="425">
        <v>5</v>
      </c>
      <c r="T90" s="41">
        <v>5</v>
      </c>
      <c r="U90" s="425">
        <v>5</v>
      </c>
      <c r="V90" s="41">
        <v>5</v>
      </c>
      <c r="W90" s="425">
        <v>5</v>
      </c>
      <c r="X90" s="41">
        <v>5</v>
      </c>
      <c r="Y90" s="425">
        <v>5</v>
      </c>
      <c r="Z90" s="41">
        <v>5</v>
      </c>
      <c r="AA90" s="425">
        <v>5</v>
      </c>
      <c r="AB90" s="425">
        <v>5</v>
      </c>
      <c r="AC90" s="425">
        <v>0</v>
      </c>
      <c r="AD90" s="425">
        <v>5</v>
      </c>
      <c r="AE90" s="425">
        <v>5</v>
      </c>
      <c r="AF90" s="425">
        <v>5</v>
      </c>
      <c r="AG90" s="425">
        <v>5</v>
      </c>
      <c r="AH90" s="425">
        <v>5</v>
      </c>
      <c r="AI90" s="425">
        <v>5</v>
      </c>
      <c r="AJ90" s="425">
        <v>5</v>
      </c>
      <c r="AK90" s="425">
        <v>5</v>
      </c>
      <c r="AL90" s="425">
        <v>5</v>
      </c>
      <c r="AM90" s="425">
        <v>5</v>
      </c>
      <c r="AN90" s="425">
        <v>5</v>
      </c>
      <c r="AO90" s="425">
        <v>5</v>
      </c>
      <c r="AP90" s="425">
        <v>5</v>
      </c>
      <c r="AQ90" s="425">
        <v>0</v>
      </c>
      <c r="AR90" s="425">
        <v>5</v>
      </c>
      <c r="AS90" s="11">
        <v>5</v>
      </c>
      <c r="AT90" s="26"/>
      <c r="AU90" s="26"/>
    </row>
    <row r="91" spans="5:47" ht="20.25" customHeight="1" thickBot="1">
      <c r="E91" s="694"/>
      <c r="F91" s="183" t="s">
        <v>298</v>
      </c>
      <c r="G91" s="41">
        <v>5</v>
      </c>
      <c r="H91" s="22">
        <v>5</v>
      </c>
      <c r="I91" s="41">
        <v>3</v>
      </c>
      <c r="J91" s="425">
        <v>5</v>
      </c>
      <c r="K91" s="425">
        <v>5</v>
      </c>
      <c r="L91" s="425">
        <v>5</v>
      </c>
      <c r="M91" s="425">
        <v>5</v>
      </c>
      <c r="N91" s="425">
        <v>5</v>
      </c>
      <c r="O91" s="425">
        <v>5</v>
      </c>
      <c r="P91" s="425">
        <v>5</v>
      </c>
      <c r="Q91" s="425">
        <v>5</v>
      </c>
      <c r="R91" s="41">
        <v>4</v>
      </c>
      <c r="S91" s="425">
        <v>5</v>
      </c>
      <c r="T91" s="41">
        <v>5</v>
      </c>
      <c r="U91" s="425">
        <v>5</v>
      </c>
      <c r="V91" s="41">
        <v>5</v>
      </c>
      <c r="W91" s="425">
        <v>5</v>
      </c>
      <c r="X91" s="41">
        <v>5</v>
      </c>
      <c r="Y91" s="425">
        <v>5</v>
      </c>
      <c r="Z91" s="41">
        <v>5</v>
      </c>
      <c r="AA91" s="425">
        <v>5</v>
      </c>
      <c r="AB91" s="425">
        <v>5</v>
      </c>
      <c r="AC91" s="425">
        <v>4</v>
      </c>
      <c r="AD91" s="425">
        <v>5</v>
      </c>
      <c r="AE91" s="425">
        <v>5</v>
      </c>
      <c r="AF91" s="425">
        <v>5</v>
      </c>
      <c r="AG91" s="425">
        <v>5</v>
      </c>
      <c r="AH91" s="425">
        <v>5</v>
      </c>
      <c r="AI91" s="425">
        <v>5</v>
      </c>
      <c r="AJ91" s="425">
        <v>5</v>
      </c>
      <c r="AK91" s="425">
        <v>5</v>
      </c>
      <c r="AL91" s="425">
        <v>5</v>
      </c>
      <c r="AM91" s="425">
        <v>5</v>
      </c>
      <c r="AN91" s="425">
        <v>5</v>
      </c>
      <c r="AO91" s="425">
        <v>5</v>
      </c>
      <c r="AP91" s="425">
        <v>5</v>
      </c>
      <c r="AQ91" s="425">
        <v>4</v>
      </c>
      <c r="AR91" s="425">
        <v>5</v>
      </c>
      <c r="AS91" s="22">
        <v>5</v>
      </c>
      <c r="AT91" s="26"/>
      <c r="AU91" s="26"/>
    </row>
    <row r="92" spans="5:47" ht="20.25" customHeight="1" thickBot="1">
      <c r="E92" s="694"/>
      <c r="F92" s="184" t="s">
        <v>299</v>
      </c>
      <c r="G92" s="43">
        <v>10</v>
      </c>
      <c r="H92" s="18">
        <v>10</v>
      </c>
      <c r="I92" s="43">
        <v>4</v>
      </c>
      <c r="J92" s="427">
        <v>10</v>
      </c>
      <c r="K92" s="427">
        <v>8</v>
      </c>
      <c r="L92" s="427">
        <v>10</v>
      </c>
      <c r="M92" s="427">
        <v>8</v>
      </c>
      <c r="N92" s="427">
        <v>10</v>
      </c>
      <c r="O92" s="427">
        <v>8</v>
      </c>
      <c r="P92" s="427">
        <v>10</v>
      </c>
      <c r="Q92" s="427">
        <v>10</v>
      </c>
      <c r="R92" s="43">
        <v>8</v>
      </c>
      <c r="S92" s="427">
        <v>10</v>
      </c>
      <c r="T92" s="43">
        <v>10</v>
      </c>
      <c r="U92" s="427">
        <v>10</v>
      </c>
      <c r="V92" s="43">
        <v>10</v>
      </c>
      <c r="W92" s="427">
        <v>10</v>
      </c>
      <c r="X92" s="275">
        <v>10</v>
      </c>
      <c r="Y92" s="427">
        <v>10</v>
      </c>
      <c r="Z92" s="43">
        <v>10</v>
      </c>
      <c r="AA92" s="427">
        <v>10</v>
      </c>
      <c r="AB92" s="427">
        <v>10</v>
      </c>
      <c r="AC92" s="427">
        <v>0</v>
      </c>
      <c r="AD92" s="427">
        <v>10</v>
      </c>
      <c r="AE92" s="427">
        <v>10</v>
      </c>
      <c r="AF92" s="427">
        <v>10</v>
      </c>
      <c r="AG92" s="427">
        <v>10</v>
      </c>
      <c r="AH92" s="427">
        <v>10</v>
      </c>
      <c r="AI92" s="427">
        <v>8</v>
      </c>
      <c r="AJ92" s="427">
        <v>9</v>
      </c>
      <c r="AK92" s="427">
        <v>10</v>
      </c>
      <c r="AL92" s="427">
        <v>10</v>
      </c>
      <c r="AM92" s="427">
        <v>8</v>
      </c>
      <c r="AN92" s="427">
        <v>10</v>
      </c>
      <c r="AO92" s="427">
        <v>10</v>
      </c>
      <c r="AP92" s="427">
        <v>10</v>
      </c>
      <c r="AQ92" s="427">
        <v>10</v>
      </c>
      <c r="AR92" s="427">
        <v>10</v>
      </c>
      <c r="AS92" s="18">
        <v>10</v>
      </c>
      <c r="AT92" s="26"/>
      <c r="AU92" s="26"/>
    </row>
    <row r="93" spans="5:47" ht="19.5" customHeight="1" thickBot="1">
      <c r="E93" s="694"/>
      <c r="F93" s="801" t="s">
        <v>214</v>
      </c>
      <c r="G93" s="802"/>
      <c r="H93" s="174">
        <v>3</v>
      </c>
      <c r="I93" s="290">
        <f>SUM(I89:I92)/10</f>
        <v>2.2</v>
      </c>
      <c r="J93" s="290">
        <f aca="true" t="shared" si="21" ref="J93:O93">SUM(J89:J92)/10</f>
        <v>3</v>
      </c>
      <c r="K93" s="290">
        <f t="shared" si="21"/>
        <v>2.8</v>
      </c>
      <c r="L93" s="290">
        <f t="shared" si="21"/>
        <v>2.5</v>
      </c>
      <c r="M93" s="290">
        <f t="shared" si="21"/>
        <v>2.8</v>
      </c>
      <c r="N93" s="290">
        <f t="shared" si="21"/>
        <v>3</v>
      </c>
      <c r="O93" s="290">
        <f t="shared" si="21"/>
        <v>2.8</v>
      </c>
      <c r="P93" s="290">
        <f>SUM(P89:P92)/10</f>
        <v>3</v>
      </c>
      <c r="Q93" s="290">
        <f>SUM(Q89:Q92)/10</f>
        <v>3</v>
      </c>
      <c r="R93" s="290">
        <f>SUM(R89:R92)/10</f>
        <v>2.7</v>
      </c>
      <c r="S93" s="290">
        <f>SUM(S89:S92)/10</f>
        <v>3</v>
      </c>
      <c r="T93" s="290">
        <f aca="true" t="shared" si="22" ref="T93:AG93">SUM(T89:T92)/10</f>
        <v>2.9</v>
      </c>
      <c r="U93" s="290">
        <f t="shared" si="22"/>
        <v>3</v>
      </c>
      <c r="V93" s="290">
        <f t="shared" si="22"/>
        <v>3</v>
      </c>
      <c r="W93" s="290">
        <f t="shared" si="22"/>
        <v>3</v>
      </c>
      <c r="X93" s="290">
        <f t="shared" si="22"/>
        <v>3</v>
      </c>
      <c r="Y93" s="290">
        <f t="shared" si="22"/>
        <v>3</v>
      </c>
      <c r="Z93" s="290">
        <f t="shared" si="22"/>
        <v>3</v>
      </c>
      <c r="AA93" s="290">
        <f t="shared" si="22"/>
        <v>3</v>
      </c>
      <c r="AB93" s="290">
        <f t="shared" si="22"/>
        <v>3</v>
      </c>
      <c r="AC93" s="398">
        <f t="shared" si="22"/>
        <v>1.4</v>
      </c>
      <c r="AD93" s="290">
        <f t="shared" si="22"/>
        <v>3</v>
      </c>
      <c r="AE93" s="290">
        <f t="shared" si="22"/>
        <v>3</v>
      </c>
      <c r="AF93" s="290">
        <f t="shared" si="22"/>
        <v>3</v>
      </c>
      <c r="AG93" s="290">
        <f t="shared" si="22"/>
        <v>3</v>
      </c>
      <c r="AH93" s="290">
        <f>SUM(AH89:AH92)/10</f>
        <v>3</v>
      </c>
      <c r="AI93" s="290">
        <f aca="true" t="shared" si="23" ref="AI93:AP93">SUM(AI89:AI92)/10</f>
        <v>2.8</v>
      </c>
      <c r="AJ93" s="290">
        <f t="shared" si="23"/>
        <v>2.9</v>
      </c>
      <c r="AK93" s="290">
        <f t="shared" si="23"/>
        <v>3</v>
      </c>
      <c r="AL93" s="290">
        <f t="shared" si="23"/>
        <v>3</v>
      </c>
      <c r="AM93" s="290">
        <f t="shared" si="23"/>
        <v>2.8</v>
      </c>
      <c r="AN93" s="290">
        <f t="shared" si="23"/>
        <v>3</v>
      </c>
      <c r="AO93" s="290">
        <f t="shared" si="23"/>
        <v>2.9</v>
      </c>
      <c r="AP93" s="290">
        <f t="shared" si="23"/>
        <v>3</v>
      </c>
      <c r="AQ93" s="290">
        <f>SUM(AQ89:AQ92)/10</f>
        <v>2.4</v>
      </c>
      <c r="AR93" s="290">
        <f>SUM(AR89:AR92)/10</f>
        <v>3</v>
      </c>
      <c r="AS93" s="174">
        <v>3</v>
      </c>
      <c r="AT93" s="26"/>
      <c r="AU93" s="26"/>
    </row>
    <row r="94" spans="5:47" ht="19.5" customHeight="1">
      <c r="E94" s="639" t="s">
        <v>291</v>
      </c>
      <c r="F94" s="190" t="s">
        <v>295</v>
      </c>
      <c r="G94" s="50">
        <v>20</v>
      </c>
      <c r="H94" s="613">
        <v>30</v>
      </c>
      <c r="I94" s="751">
        <v>30</v>
      </c>
      <c r="J94" s="731">
        <v>30</v>
      </c>
      <c r="K94" s="731">
        <v>30</v>
      </c>
      <c r="L94" s="731">
        <v>30</v>
      </c>
      <c r="M94" s="730">
        <v>30</v>
      </c>
      <c r="N94" s="731">
        <v>30</v>
      </c>
      <c r="O94" s="731">
        <v>30</v>
      </c>
      <c r="P94" s="731">
        <v>30</v>
      </c>
      <c r="Q94" s="731">
        <v>26</v>
      </c>
      <c r="R94" s="751">
        <v>28</v>
      </c>
      <c r="S94" s="731">
        <v>28</v>
      </c>
      <c r="T94" s="751">
        <v>26</v>
      </c>
      <c r="U94" s="731">
        <v>28</v>
      </c>
      <c r="V94" s="751">
        <v>28</v>
      </c>
      <c r="W94" s="731">
        <v>29</v>
      </c>
      <c r="X94" s="745">
        <v>28</v>
      </c>
      <c r="Y94" s="731">
        <v>30</v>
      </c>
      <c r="Z94" s="751">
        <v>30</v>
      </c>
      <c r="AA94" s="731">
        <v>30</v>
      </c>
      <c r="AB94" s="731">
        <v>30</v>
      </c>
      <c r="AC94" s="731">
        <v>30</v>
      </c>
      <c r="AD94" s="731">
        <v>28</v>
      </c>
      <c r="AE94" s="731">
        <v>28</v>
      </c>
      <c r="AF94" s="731">
        <v>28</v>
      </c>
      <c r="AG94" s="731">
        <v>30</v>
      </c>
      <c r="AH94" s="731">
        <v>26</v>
      </c>
      <c r="AI94" s="731">
        <v>26</v>
      </c>
      <c r="AJ94" s="731">
        <v>10</v>
      </c>
      <c r="AK94" s="731">
        <v>30</v>
      </c>
      <c r="AL94" s="731">
        <v>28</v>
      </c>
      <c r="AM94" s="731">
        <v>26</v>
      </c>
      <c r="AN94" s="731">
        <v>30</v>
      </c>
      <c r="AO94" s="731">
        <v>30</v>
      </c>
      <c r="AP94" s="731">
        <v>28</v>
      </c>
      <c r="AQ94" s="731">
        <v>26</v>
      </c>
      <c r="AR94" s="731">
        <v>28</v>
      </c>
      <c r="AS94" s="703">
        <v>30</v>
      </c>
      <c r="AT94" s="270"/>
      <c r="AU94" s="270"/>
    </row>
    <row r="95" spans="5:47" ht="19.5" customHeight="1">
      <c r="E95" s="640"/>
      <c r="F95" s="299" t="s">
        <v>245</v>
      </c>
      <c r="G95" s="275">
        <v>10</v>
      </c>
      <c r="H95" s="614"/>
      <c r="I95" s="749"/>
      <c r="J95" s="732"/>
      <c r="K95" s="732"/>
      <c r="L95" s="732"/>
      <c r="M95" s="731"/>
      <c r="N95" s="732"/>
      <c r="O95" s="732"/>
      <c r="P95" s="732"/>
      <c r="Q95" s="732"/>
      <c r="R95" s="749"/>
      <c r="S95" s="732"/>
      <c r="T95" s="749"/>
      <c r="U95" s="732"/>
      <c r="V95" s="749"/>
      <c r="W95" s="732"/>
      <c r="X95" s="749"/>
      <c r="Y95" s="732"/>
      <c r="Z95" s="749"/>
      <c r="AA95" s="732"/>
      <c r="AB95" s="732"/>
      <c r="AC95" s="732"/>
      <c r="AD95" s="732"/>
      <c r="AE95" s="732"/>
      <c r="AF95" s="732"/>
      <c r="AG95" s="732"/>
      <c r="AH95" s="732"/>
      <c r="AI95" s="732"/>
      <c r="AJ95" s="732"/>
      <c r="AK95" s="732"/>
      <c r="AL95" s="732"/>
      <c r="AM95" s="732"/>
      <c r="AN95" s="732"/>
      <c r="AO95" s="732"/>
      <c r="AP95" s="732"/>
      <c r="AQ95" s="732"/>
      <c r="AR95" s="732"/>
      <c r="AS95" s="632"/>
      <c r="AT95" s="270"/>
      <c r="AU95" s="270"/>
    </row>
    <row r="96" spans="5:47" ht="19.5" customHeight="1" thickBot="1">
      <c r="E96" s="640"/>
      <c r="F96" s="469" t="s">
        <v>294</v>
      </c>
      <c r="G96" s="470">
        <v>10</v>
      </c>
      <c r="H96" s="460">
        <v>10</v>
      </c>
      <c r="I96" s="43">
        <v>8</v>
      </c>
      <c r="J96" s="427">
        <v>10</v>
      </c>
      <c r="K96" s="427">
        <v>10</v>
      </c>
      <c r="L96" s="427">
        <v>10</v>
      </c>
      <c r="M96" s="427">
        <v>10</v>
      </c>
      <c r="N96" s="427">
        <v>10</v>
      </c>
      <c r="O96" s="427">
        <v>10</v>
      </c>
      <c r="P96" s="427">
        <v>10</v>
      </c>
      <c r="Q96" s="427">
        <v>10</v>
      </c>
      <c r="R96" s="43">
        <f>Q96</f>
        <v>10</v>
      </c>
      <c r="S96" s="427">
        <v>10</v>
      </c>
      <c r="T96" s="43">
        <v>10</v>
      </c>
      <c r="U96" s="427">
        <v>10</v>
      </c>
      <c r="V96" s="43">
        <v>10</v>
      </c>
      <c r="W96" s="427">
        <v>10</v>
      </c>
      <c r="X96" s="43">
        <v>8</v>
      </c>
      <c r="Y96" s="427">
        <v>10</v>
      </c>
      <c r="Z96" s="43">
        <v>10</v>
      </c>
      <c r="AA96" s="427">
        <v>10</v>
      </c>
      <c r="AB96" s="427">
        <v>8</v>
      </c>
      <c r="AC96" s="427">
        <v>10</v>
      </c>
      <c r="AD96" s="427">
        <v>10</v>
      </c>
      <c r="AE96" s="427">
        <v>10</v>
      </c>
      <c r="AF96" s="427">
        <v>10</v>
      </c>
      <c r="AG96" s="427">
        <v>10</v>
      </c>
      <c r="AH96" s="427">
        <v>10</v>
      </c>
      <c r="AI96" s="427">
        <v>10</v>
      </c>
      <c r="AJ96" s="427">
        <v>9</v>
      </c>
      <c r="AK96" s="427">
        <v>10</v>
      </c>
      <c r="AL96" s="427">
        <v>10</v>
      </c>
      <c r="AM96" s="427">
        <v>10</v>
      </c>
      <c r="AN96" s="427">
        <v>10</v>
      </c>
      <c r="AO96" s="427">
        <v>9</v>
      </c>
      <c r="AP96" s="427">
        <v>10</v>
      </c>
      <c r="AQ96" s="427">
        <v>10</v>
      </c>
      <c r="AR96" s="427">
        <v>10</v>
      </c>
      <c r="AS96" s="460">
        <v>10</v>
      </c>
      <c r="AT96" s="270"/>
      <c r="AU96" s="270"/>
    </row>
    <row r="97" spans="5:47" ht="19.5" customHeight="1" thickBot="1">
      <c r="E97" s="641"/>
      <c r="F97" s="784" t="s">
        <v>214</v>
      </c>
      <c r="G97" s="785"/>
      <c r="H97" s="85">
        <v>4</v>
      </c>
      <c r="I97" s="278">
        <f>SUM(I94:I96)/10</f>
        <v>3.8</v>
      </c>
      <c r="J97" s="278">
        <f aca="true" t="shared" si="24" ref="J97:O97">SUM(J94:J96)/10</f>
        <v>4</v>
      </c>
      <c r="K97" s="278">
        <f t="shared" si="24"/>
        <v>4</v>
      </c>
      <c r="L97" s="278">
        <f t="shared" si="24"/>
        <v>4</v>
      </c>
      <c r="M97" s="278">
        <f t="shared" si="24"/>
        <v>4</v>
      </c>
      <c r="N97" s="278">
        <f t="shared" si="24"/>
        <v>4</v>
      </c>
      <c r="O97" s="278">
        <f t="shared" si="24"/>
        <v>4</v>
      </c>
      <c r="P97" s="278">
        <f aca="true" t="shared" si="25" ref="P97:AS97">SUM(P94:P96)/10</f>
        <v>4</v>
      </c>
      <c r="Q97" s="278">
        <f t="shared" si="25"/>
        <v>3.6</v>
      </c>
      <c r="R97" s="278">
        <f t="shared" si="25"/>
        <v>3.8</v>
      </c>
      <c r="S97" s="278">
        <f t="shared" si="25"/>
        <v>3.8</v>
      </c>
      <c r="T97" s="278">
        <f t="shared" si="25"/>
        <v>3.6</v>
      </c>
      <c r="U97" s="278">
        <f t="shared" si="25"/>
        <v>3.8</v>
      </c>
      <c r="V97" s="278">
        <f t="shared" si="25"/>
        <v>3.8</v>
      </c>
      <c r="W97" s="278">
        <f t="shared" si="25"/>
        <v>3.9</v>
      </c>
      <c r="X97" s="278">
        <f t="shared" si="25"/>
        <v>3.6</v>
      </c>
      <c r="Y97" s="278">
        <f t="shared" si="25"/>
        <v>4</v>
      </c>
      <c r="Z97" s="278">
        <f t="shared" si="25"/>
        <v>4</v>
      </c>
      <c r="AA97" s="278">
        <f t="shared" si="25"/>
        <v>4</v>
      </c>
      <c r="AB97" s="278">
        <f t="shared" si="25"/>
        <v>3.8</v>
      </c>
      <c r="AC97" s="278">
        <f t="shared" si="25"/>
        <v>4</v>
      </c>
      <c r="AD97" s="278">
        <f t="shared" si="25"/>
        <v>3.8</v>
      </c>
      <c r="AE97" s="278">
        <f t="shared" si="25"/>
        <v>3.8</v>
      </c>
      <c r="AF97" s="278">
        <f t="shared" si="25"/>
        <v>3.8</v>
      </c>
      <c r="AG97" s="278">
        <f t="shared" si="25"/>
        <v>4</v>
      </c>
      <c r="AH97" s="278">
        <f t="shared" si="25"/>
        <v>3.6</v>
      </c>
      <c r="AI97" s="278">
        <f t="shared" si="25"/>
        <v>3.6</v>
      </c>
      <c r="AJ97" s="399">
        <f t="shared" si="25"/>
        <v>1.9</v>
      </c>
      <c r="AK97" s="278">
        <f t="shared" si="25"/>
        <v>4</v>
      </c>
      <c r="AL97" s="278">
        <f t="shared" si="25"/>
        <v>3.8</v>
      </c>
      <c r="AM97" s="278">
        <f t="shared" si="25"/>
        <v>3.6</v>
      </c>
      <c r="AN97" s="278">
        <f t="shared" si="25"/>
        <v>4</v>
      </c>
      <c r="AO97" s="278">
        <f t="shared" si="25"/>
        <v>3.9</v>
      </c>
      <c r="AP97" s="278">
        <f t="shared" si="25"/>
        <v>3.8</v>
      </c>
      <c r="AQ97" s="278">
        <f t="shared" si="25"/>
        <v>3.6</v>
      </c>
      <c r="AR97" s="278">
        <f t="shared" si="25"/>
        <v>3.8</v>
      </c>
      <c r="AS97" s="83">
        <f t="shared" si="25"/>
        <v>4</v>
      </c>
      <c r="AT97" s="270"/>
      <c r="AU97" s="270"/>
    </row>
    <row r="98" spans="5:47" ht="19.5" customHeight="1" thickBot="1">
      <c r="E98" s="803" t="s">
        <v>351</v>
      </c>
      <c r="F98" s="804"/>
      <c r="G98" s="805"/>
      <c r="H98" s="304">
        <f>SUM(H65+H78+H88+H93+H97)</f>
        <v>24</v>
      </c>
      <c r="I98" s="357">
        <f>SUM(I65+I78+I88+I93+I97)</f>
        <v>19.8</v>
      </c>
      <c r="J98" s="357">
        <f aca="true" t="shared" si="26" ref="J98:O98">SUM(J65+J78+J88+J93+J97)</f>
        <v>23</v>
      </c>
      <c r="K98" s="357">
        <f t="shared" si="26"/>
        <v>21.5</v>
      </c>
      <c r="L98" s="357">
        <f t="shared" si="26"/>
        <v>16.7</v>
      </c>
      <c r="M98" s="357">
        <f t="shared" si="26"/>
        <v>21.1</v>
      </c>
      <c r="N98" s="357">
        <f t="shared" si="26"/>
        <v>21.7</v>
      </c>
      <c r="O98" s="357">
        <f t="shared" si="26"/>
        <v>21.7</v>
      </c>
      <c r="P98" s="357">
        <f aca="true" t="shared" si="27" ref="P98:AS98">SUM(P65+P78+P88+P93+P97)</f>
        <v>22.4</v>
      </c>
      <c r="Q98" s="357">
        <f t="shared" si="27"/>
        <v>20.400000000000002</v>
      </c>
      <c r="R98" s="357">
        <f t="shared" si="27"/>
        <v>20.2</v>
      </c>
      <c r="S98" s="357">
        <f t="shared" si="27"/>
        <v>22.3</v>
      </c>
      <c r="T98" s="357">
        <f t="shared" si="27"/>
        <v>20.099999999999998</v>
      </c>
      <c r="U98" s="357">
        <f t="shared" si="27"/>
        <v>21.900000000000002</v>
      </c>
      <c r="V98" s="357">
        <f t="shared" si="27"/>
        <v>23</v>
      </c>
      <c r="W98" s="357">
        <f t="shared" si="27"/>
        <v>22.4</v>
      </c>
      <c r="X98" s="357">
        <f t="shared" si="27"/>
        <v>20.9</v>
      </c>
      <c r="Y98" s="357">
        <f t="shared" si="27"/>
        <v>22.4</v>
      </c>
      <c r="Z98" s="357">
        <f t="shared" si="27"/>
        <v>22.3</v>
      </c>
      <c r="AA98" s="357">
        <f t="shared" si="27"/>
        <v>21.700000000000003</v>
      </c>
      <c r="AB98" s="357">
        <f t="shared" si="27"/>
        <v>22.6</v>
      </c>
      <c r="AC98" s="357">
        <f t="shared" si="27"/>
        <v>19</v>
      </c>
      <c r="AD98" s="357">
        <f t="shared" si="27"/>
        <v>22.3</v>
      </c>
      <c r="AE98" s="357">
        <f t="shared" si="27"/>
        <v>20.7</v>
      </c>
      <c r="AF98" s="357">
        <f t="shared" si="27"/>
        <v>19.9</v>
      </c>
      <c r="AG98" s="357">
        <f t="shared" si="27"/>
        <v>23</v>
      </c>
      <c r="AH98" s="357">
        <f t="shared" si="27"/>
        <v>21.3</v>
      </c>
      <c r="AI98" s="357">
        <f t="shared" si="27"/>
        <v>21.7</v>
      </c>
      <c r="AJ98" s="357">
        <f t="shared" si="27"/>
        <v>15.2</v>
      </c>
      <c r="AK98" s="357">
        <f t="shared" si="27"/>
        <v>21.5</v>
      </c>
      <c r="AL98" s="357">
        <f t="shared" si="27"/>
        <v>22.05</v>
      </c>
      <c r="AM98" s="357">
        <f t="shared" si="27"/>
        <v>20.6</v>
      </c>
      <c r="AN98" s="357">
        <f t="shared" si="27"/>
        <v>22.2</v>
      </c>
      <c r="AO98" s="357">
        <f t="shared" si="27"/>
        <v>19.599999999999998</v>
      </c>
      <c r="AP98" s="357">
        <f t="shared" si="27"/>
        <v>21.7</v>
      </c>
      <c r="AQ98" s="357">
        <f t="shared" si="27"/>
        <v>20.7</v>
      </c>
      <c r="AR98" s="357">
        <f t="shared" si="27"/>
        <v>21.6</v>
      </c>
      <c r="AS98" s="358">
        <f t="shared" si="27"/>
        <v>24</v>
      </c>
      <c r="AT98" s="179"/>
      <c r="AU98" s="179"/>
    </row>
    <row r="99" spans="5:47" ht="19.5" customHeight="1" thickBot="1">
      <c r="E99" s="787" t="s">
        <v>353</v>
      </c>
      <c r="F99" s="788"/>
      <c r="G99" s="789"/>
      <c r="H99" s="304">
        <f>SUM(H49+H98)</f>
        <v>75</v>
      </c>
      <c r="I99" s="357">
        <f>SUM(I49+I98)</f>
        <v>61.400000000000006</v>
      </c>
      <c r="J99" s="357">
        <f aca="true" t="shared" si="28" ref="J99:O99">SUM(J49+J98)</f>
        <v>65.1</v>
      </c>
      <c r="K99" s="357">
        <f t="shared" si="28"/>
        <v>65.80000000000001</v>
      </c>
      <c r="L99" s="357">
        <f t="shared" si="28"/>
        <v>51.599999999999994</v>
      </c>
      <c r="M99" s="357">
        <f t="shared" si="28"/>
        <v>65.8</v>
      </c>
      <c r="N99" s="357">
        <f t="shared" si="28"/>
        <v>65.6</v>
      </c>
      <c r="O99" s="357">
        <f t="shared" si="28"/>
        <v>65.1</v>
      </c>
      <c r="P99" s="357">
        <f aca="true" t="shared" si="29" ref="P99:AS99">SUM(P49+P98)</f>
        <v>71</v>
      </c>
      <c r="Q99" s="357">
        <f t="shared" si="29"/>
        <v>64.4</v>
      </c>
      <c r="R99" s="357">
        <f t="shared" si="29"/>
        <v>66.39999999999999</v>
      </c>
      <c r="S99" s="357">
        <f t="shared" si="29"/>
        <v>68.3</v>
      </c>
      <c r="T99" s="357">
        <f t="shared" si="29"/>
        <v>62.599999999999994</v>
      </c>
      <c r="U99" s="357">
        <f t="shared" si="29"/>
        <v>68.7</v>
      </c>
      <c r="V99" s="357">
        <f t="shared" si="29"/>
        <v>70.7</v>
      </c>
      <c r="W99" s="357">
        <f t="shared" si="29"/>
        <v>70.1</v>
      </c>
      <c r="X99" s="357">
        <f t="shared" si="29"/>
        <v>64.19999999999999</v>
      </c>
      <c r="Y99" s="357">
        <f t="shared" si="29"/>
        <v>68.8</v>
      </c>
      <c r="Z99" s="357">
        <f t="shared" si="29"/>
        <v>67.2</v>
      </c>
      <c r="AA99" s="357">
        <f t="shared" si="29"/>
        <v>66.4</v>
      </c>
      <c r="AB99" s="357">
        <f t="shared" si="29"/>
        <v>69.5</v>
      </c>
      <c r="AC99" s="357">
        <f t="shared" si="29"/>
        <v>63.800000000000004</v>
      </c>
      <c r="AD99" s="357">
        <f t="shared" si="29"/>
        <v>68.5</v>
      </c>
      <c r="AE99" s="357">
        <f t="shared" si="29"/>
        <v>65.19999999999999</v>
      </c>
      <c r="AF99" s="357">
        <f t="shared" si="29"/>
        <v>61.3</v>
      </c>
      <c r="AG99" s="357">
        <f t="shared" si="29"/>
        <v>67.5</v>
      </c>
      <c r="AH99" s="357">
        <f t="shared" si="29"/>
        <v>62.400000000000006</v>
      </c>
      <c r="AI99" s="357">
        <f t="shared" si="29"/>
        <v>64.4</v>
      </c>
      <c r="AJ99" s="357">
        <f t="shared" si="29"/>
        <v>58.400000000000006</v>
      </c>
      <c r="AK99" s="357">
        <f t="shared" si="29"/>
        <v>64.7</v>
      </c>
      <c r="AL99" s="357">
        <f t="shared" si="29"/>
        <v>68.15</v>
      </c>
      <c r="AM99" s="357">
        <f t="shared" si="29"/>
        <v>67.9</v>
      </c>
      <c r="AN99" s="357">
        <f t="shared" si="29"/>
        <v>66.4</v>
      </c>
      <c r="AO99" s="357">
        <f t="shared" si="29"/>
        <v>62.8</v>
      </c>
      <c r="AP99" s="357">
        <f t="shared" si="29"/>
        <v>68</v>
      </c>
      <c r="AQ99" s="357">
        <f t="shared" si="29"/>
        <v>63.599999999999994</v>
      </c>
      <c r="AR99" s="357">
        <f t="shared" si="29"/>
        <v>66.9</v>
      </c>
      <c r="AS99" s="358">
        <f t="shared" si="29"/>
        <v>75</v>
      </c>
      <c r="AT99" s="179"/>
      <c r="AU99" s="179"/>
    </row>
    <row r="100" spans="5:48" ht="121.5" customHeight="1" thickBot="1">
      <c r="E100" s="300"/>
      <c r="F100" s="296"/>
      <c r="G100" s="292"/>
      <c r="H100" s="292"/>
      <c r="I100" s="553"/>
      <c r="J100" s="740"/>
      <c r="K100" s="740"/>
      <c r="L100" s="740"/>
      <c r="M100" s="740"/>
      <c r="N100" s="740"/>
      <c r="O100" s="740"/>
      <c r="P100" s="740"/>
      <c r="Q100" s="740"/>
      <c r="R100" s="746"/>
      <c r="S100" s="740"/>
      <c r="T100" s="746"/>
      <c r="U100" s="740"/>
      <c r="V100" s="746"/>
      <c r="W100" s="740"/>
      <c r="X100" s="746"/>
      <c r="Y100" s="740"/>
      <c r="Z100" s="746"/>
      <c r="AA100" s="740"/>
      <c r="AB100" s="740"/>
      <c r="AC100" s="740"/>
      <c r="AD100" s="740"/>
      <c r="AE100" s="740"/>
      <c r="AF100" s="740"/>
      <c r="AG100" s="740"/>
      <c r="AH100" s="740"/>
      <c r="AI100" s="740"/>
      <c r="AJ100" s="740"/>
      <c r="AK100" s="740"/>
      <c r="AL100" s="740"/>
      <c r="AM100" s="740"/>
      <c r="AN100" s="740"/>
      <c r="AO100" s="740"/>
      <c r="AP100" s="740"/>
      <c r="AQ100" s="740"/>
      <c r="AR100" s="740"/>
      <c r="AS100" s="296"/>
      <c r="AT100" s="270"/>
      <c r="AU100" s="270"/>
      <c r="AV100" s="271"/>
    </row>
    <row r="101" spans="6:48" ht="27" customHeight="1" thickBot="1">
      <c r="F101" s="189"/>
      <c r="G101" s="675" t="s">
        <v>35</v>
      </c>
      <c r="H101" s="807" t="s">
        <v>79</v>
      </c>
      <c r="I101" s="553"/>
      <c r="J101" s="741"/>
      <c r="K101" s="741"/>
      <c r="L101" s="741"/>
      <c r="M101" s="741"/>
      <c r="N101" s="741"/>
      <c r="O101" s="741"/>
      <c r="P101" s="741"/>
      <c r="Q101" s="741"/>
      <c r="R101" s="747"/>
      <c r="S101" s="741"/>
      <c r="T101" s="747"/>
      <c r="U101" s="741"/>
      <c r="V101" s="747"/>
      <c r="W101" s="741"/>
      <c r="X101" s="747"/>
      <c r="Y101" s="741"/>
      <c r="Z101" s="747"/>
      <c r="AA101" s="741"/>
      <c r="AB101" s="741"/>
      <c r="AC101" s="741"/>
      <c r="AD101" s="741"/>
      <c r="AE101" s="741"/>
      <c r="AF101" s="741"/>
      <c r="AG101" s="741"/>
      <c r="AH101" s="741"/>
      <c r="AI101" s="741"/>
      <c r="AJ101" s="741"/>
      <c r="AK101" s="741"/>
      <c r="AL101" s="741"/>
      <c r="AM101" s="741"/>
      <c r="AN101" s="741"/>
      <c r="AO101" s="741"/>
      <c r="AP101" s="741"/>
      <c r="AQ101" s="741"/>
      <c r="AR101" s="741"/>
      <c r="AS101" s="793"/>
      <c r="AT101" s="305"/>
      <c r="AU101" s="305"/>
      <c r="AV101" s="271"/>
    </row>
    <row r="102" spans="6:48" ht="21.75" customHeight="1" thickBot="1">
      <c r="F102" s="7" t="s">
        <v>34</v>
      </c>
      <c r="G102" s="676"/>
      <c r="H102" s="808"/>
      <c r="I102" s="554"/>
      <c r="J102" s="742"/>
      <c r="K102" s="742"/>
      <c r="L102" s="742"/>
      <c r="M102" s="742"/>
      <c r="N102" s="742"/>
      <c r="O102" s="742"/>
      <c r="P102" s="742"/>
      <c r="Q102" s="742"/>
      <c r="R102" s="748"/>
      <c r="S102" s="742"/>
      <c r="T102" s="748"/>
      <c r="U102" s="742"/>
      <c r="V102" s="748"/>
      <c r="W102" s="742"/>
      <c r="X102" s="748"/>
      <c r="Y102" s="742"/>
      <c r="Z102" s="748"/>
      <c r="AA102" s="742"/>
      <c r="AB102" s="742"/>
      <c r="AC102" s="742"/>
      <c r="AD102" s="742"/>
      <c r="AE102" s="742"/>
      <c r="AF102" s="742"/>
      <c r="AG102" s="742"/>
      <c r="AH102" s="742"/>
      <c r="AI102" s="742"/>
      <c r="AJ102" s="742"/>
      <c r="AK102" s="742"/>
      <c r="AL102" s="742"/>
      <c r="AM102" s="742"/>
      <c r="AN102" s="742"/>
      <c r="AO102" s="742"/>
      <c r="AP102" s="742"/>
      <c r="AQ102" s="742"/>
      <c r="AR102" s="742"/>
      <c r="AS102" s="794"/>
      <c r="AT102" s="305"/>
      <c r="AU102" s="305"/>
      <c r="AV102" s="271"/>
    </row>
    <row r="103" spans="5:47" ht="19.5" customHeight="1" thickBot="1">
      <c r="E103" s="694" t="s">
        <v>300</v>
      </c>
      <c r="F103" s="185"/>
      <c r="G103" s="9"/>
      <c r="H103" s="89"/>
      <c r="I103" s="352"/>
      <c r="J103" s="439"/>
      <c r="K103" s="439"/>
      <c r="L103" s="439"/>
      <c r="M103" s="439"/>
      <c r="N103" s="439"/>
      <c r="O103" s="439"/>
      <c r="P103" s="439"/>
      <c r="Q103" s="439"/>
      <c r="R103" s="352"/>
      <c r="S103" s="439"/>
      <c r="T103" s="352"/>
      <c r="U103" s="439"/>
      <c r="V103" s="352"/>
      <c r="W103" s="439"/>
      <c r="X103" s="352"/>
      <c r="Y103" s="439"/>
      <c r="Z103" s="352"/>
      <c r="AA103" s="439"/>
      <c r="AB103" s="439"/>
      <c r="AC103" s="439"/>
      <c r="AD103" s="439"/>
      <c r="AE103" s="439"/>
      <c r="AF103" s="439"/>
      <c r="AG103" s="439"/>
      <c r="AH103" s="439"/>
      <c r="AI103" s="439"/>
      <c r="AJ103" s="439"/>
      <c r="AK103" s="439"/>
      <c r="AL103" s="439"/>
      <c r="AM103" s="439"/>
      <c r="AN103" s="439"/>
      <c r="AO103" s="439"/>
      <c r="AP103" s="439"/>
      <c r="AQ103" s="439"/>
      <c r="AR103" s="439"/>
      <c r="AS103" s="347"/>
      <c r="AT103" s="270"/>
      <c r="AU103" s="270"/>
    </row>
    <row r="104" spans="5:47" ht="19.5" customHeight="1" thickBot="1">
      <c r="E104" s="694"/>
      <c r="F104" s="183" t="s">
        <v>301</v>
      </c>
      <c r="G104" s="41">
        <v>10</v>
      </c>
      <c r="H104" s="614">
        <v>24</v>
      </c>
      <c r="I104" s="743">
        <v>24</v>
      </c>
      <c r="J104" s="737">
        <v>24</v>
      </c>
      <c r="K104" s="737">
        <v>22</v>
      </c>
      <c r="L104" s="737">
        <v>17</v>
      </c>
      <c r="M104" s="732">
        <v>24</v>
      </c>
      <c r="N104" s="737">
        <v>20</v>
      </c>
      <c r="O104" s="737">
        <v>18</v>
      </c>
      <c r="P104" s="737">
        <v>24</v>
      </c>
      <c r="Q104" s="737">
        <v>24</v>
      </c>
      <c r="R104" s="743">
        <f>SUM(Q104:Q107)</f>
        <v>24</v>
      </c>
      <c r="S104" s="737">
        <v>20</v>
      </c>
      <c r="T104" s="743">
        <v>22</v>
      </c>
      <c r="U104" s="737">
        <v>24</v>
      </c>
      <c r="V104" s="743">
        <v>20</v>
      </c>
      <c r="W104" s="737">
        <v>20</v>
      </c>
      <c r="X104" s="743">
        <v>18</v>
      </c>
      <c r="Y104" s="737">
        <v>24</v>
      </c>
      <c r="Z104" s="743">
        <v>22</v>
      </c>
      <c r="AA104" s="737">
        <v>22</v>
      </c>
      <c r="AB104" s="737">
        <v>18</v>
      </c>
      <c r="AC104" s="737">
        <v>22</v>
      </c>
      <c r="AD104" s="737">
        <v>14</v>
      </c>
      <c r="AE104" s="737">
        <v>20</v>
      </c>
      <c r="AF104" s="737">
        <v>22</v>
      </c>
      <c r="AG104" s="737">
        <v>18</v>
      </c>
      <c r="AH104" s="737">
        <v>22</v>
      </c>
      <c r="AI104" s="737">
        <v>22</v>
      </c>
      <c r="AJ104" s="737">
        <v>20</v>
      </c>
      <c r="AK104" s="737">
        <v>22</v>
      </c>
      <c r="AL104" s="737">
        <v>20</v>
      </c>
      <c r="AM104" s="737">
        <v>22</v>
      </c>
      <c r="AN104" s="737">
        <v>12</v>
      </c>
      <c r="AO104" s="737">
        <v>20</v>
      </c>
      <c r="AP104" s="737">
        <v>23</v>
      </c>
      <c r="AQ104" s="737">
        <v>18</v>
      </c>
      <c r="AR104" s="737">
        <v>16</v>
      </c>
      <c r="AS104" s="614">
        <v>24</v>
      </c>
      <c r="AT104" s="270"/>
      <c r="AU104" s="270"/>
    </row>
    <row r="105" spans="5:47" ht="19.5" customHeight="1" thickBot="1">
      <c r="E105" s="694"/>
      <c r="F105" s="183" t="s">
        <v>302</v>
      </c>
      <c r="G105" s="41">
        <v>4</v>
      </c>
      <c r="H105" s="614"/>
      <c r="I105" s="743"/>
      <c r="J105" s="737"/>
      <c r="K105" s="737"/>
      <c r="L105" s="737"/>
      <c r="M105" s="730"/>
      <c r="N105" s="737"/>
      <c r="O105" s="737"/>
      <c r="P105" s="737"/>
      <c r="Q105" s="737"/>
      <c r="R105" s="743"/>
      <c r="S105" s="737"/>
      <c r="T105" s="743"/>
      <c r="U105" s="737"/>
      <c r="V105" s="743"/>
      <c r="W105" s="737"/>
      <c r="X105" s="743"/>
      <c r="Y105" s="737"/>
      <c r="Z105" s="743"/>
      <c r="AA105" s="737"/>
      <c r="AB105" s="737"/>
      <c r="AC105" s="737"/>
      <c r="AD105" s="737"/>
      <c r="AE105" s="737"/>
      <c r="AF105" s="737"/>
      <c r="AG105" s="737"/>
      <c r="AH105" s="737"/>
      <c r="AI105" s="737"/>
      <c r="AJ105" s="737"/>
      <c r="AK105" s="737"/>
      <c r="AL105" s="737"/>
      <c r="AM105" s="737"/>
      <c r="AN105" s="737"/>
      <c r="AO105" s="737"/>
      <c r="AP105" s="737"/>
      <c r="AQ105" s="737"/>
      <c r="AR105" s="737"/>
      <c r="AS105" s="614"/>
      <c r="AT105" s="270"/>
      <c r="AU105" s="270"/>
    </row>
    <row r="106" spans="5:47" ht="19.5" customHeight="1" thickBot="1">
      <c r="E106" s="694"/>
      <c r="F106" s="183" t="s">
        <v>303</v>
      </c>
      <c r="G106" s="41">
        <v>2</v>
      </c>
      <c r="H106" s="614"/>
      <c r="I106" s="743"/>
      <c r="J106" s="737"/>
      <c r="K106" s="737"/>
      <c r="L106" s="737"/>
      <c r="M106" s="730"/>
      <c r="N106" s="737"/>
      <c r="O106" s="737"/>
      <c r="P106" s="737"/>
      <c r="Q106" s="737"/>
      <c r="R106" s="743"/>
      <c r="S106" s="737"/>
      <c r="T106" s="743"/>
      <c r="U106" s="737"/>
      <c r="V106" s="743"/>
      <c r="W106" s="737"/>
      <c r="X106" s="743"/>
      <c r="Y106" s="737"/>
      <c r="Z106" s="743"/>
      <c r="AA106" s="737"/>
      <c r="AB106" s="737"/>
      <c r="AC106" s="737"/>
      <c r="AD106" s="737"/>
      <c r="AE106" s="737"/>
      <c r="AF106" s="737"/>
      <c r="AG106" s="737"/>
      <c r="AH106" s="737"/>
      <c r="AI106" s="737"/>
      <c r="AJ106" s="737"/>
      <c r="AK106" s="737"/>
      <c r="AL106" s="737"/>
      <c r="AM106" s="737"/>
      <c r="AN106" s="737"/>
      <c r="AO106" s="737"/>
      <c r="AP106" s="737"/>
      <c r="AQ106" s="737"/>
      <c r="AR106" s="737"/>
      <c r="AS106" s="614"/>
      <c r="AT106" s="270"/>
      <c r="AU106" s="270"/>
    </row>
    <row r="107" spans="5:47" ht="19.5" customHeight="1" thickBot="1">
      <c r="E107" s="694"/>
      <c r="F107" s="183" t="s">
        <v>304</v>
      </c>
      <c r="G107" s="41">
        <v>8</v>
      </c>
      <c r="H107" s="615"/>
      <c r="I107" s="743"/>
      <c r="J107" s="737"/>
      <c r="K107" s="737"/>
      <c r="L107" s="737"/>
      <c r="M107" s="731"/>
      <c r="N107" s="737"/>
      <c r="O107" s="737"/>
      <c r="P107" s="737"/>
      <c r="Q107" s="737"/>
      <c r="R107" s="743"/>
      <c r="S107" s="737"/>
      <c r="T107" s="743"/>
      <c r="U107" s="737"/>
      <c r="V107" s="743"/>
      <c r="W107" s="737"/>
      <c r="X107" s="743"/>
      <c r="Y107" s="737"/>
      <c r="Z107" s="743"/>
      <c r="AA107" s="737"/>
      <c r="AB107" s="737"/>
      <c r="AC107" s="737"/>
      <c r="AD107" s="737"/>
      <c r="AE107" s="737"/>
      <c r="AF107" s="737"/>
      <c r="AG107" s="737"/>
      <c r="AH107" s="737"/>
      <c r="AI107" s="737"/>
      <c r="AJ107" s="737"/>
      <c r="AK107" s="737"/>
      <c r="AL107" s="737"/>
      <c r="AM107" s="737"/>
      <c r="AN107" s="737"/>
      <c r="AO107" s="737"/>
      <c r="AP107" s="737"/>
      <c r="AQ107" s="737"/>
      <c r="AR107" s="737"/>
      <c r="AS107" s="615"/>
      <c r="AT107" s="270"/>
      <c r="AU107" s="270"/>
    </row>
    <row r="108" spans="5:47" ht="19.5" customHeight="1" thickBot="1">
      <c r="E108" s="694"/>
      <c r="F108" s="183" t="s">
        <v>305</v>
      </c>
      <c r="G108" s="41">
        <v>4</v>
      </c>
      <c r="H108" s="632">
        <v>6</v>
      </c>
      <c r="I108" s="743">
        <v>6</v>
      </c>
      <c r="J108" s="737">
        <v>4</v>
      </c>
      <c r="K108" s="737">
        <v>2</v>
      </c>
      <c r="L108" s="737">
        <v>6</v>
      </c>
      <c r="M108" s="732">
        <v>4</v>
      </c>
      <c r="N108" s="737">
        <v>6</v>
      </c>
      <c r="O108" s="737">
        <v>4</v>
      </c>
      <c r="P108" s="737">
        <v>6</v>
      </c>
      <c r="Q108" s="737">
        <v>6</v>
      </c>
      <c r="R108" s="743">
        <f>Q108</f>
        <v>6</v>
      </c>
      <c r="S108" s="737">
        <v>6</v>
      </c>
      <c r="T108" s="743">
        <v>6</v>
      </c>
      <c r="U108" s="737">
        <v>4</v>
      </c>
      <c r="V108" s="743">
        <v>4</v>
      </c>
      <c r="W108" s="737">
        <v>6</v>
      </c>
      <c r="X108" s="743">
        <v>6</v>
      </c>
      <c r="Y108" s="737">
        <v>6</v>
      </c>
      <c r="Z108" s="743">
        <v>6</v>
      </c>
      <c r="AA108" s="737">
        <v>5</v>
      </c>
      <c r="AB108" s="737">
        <v>6</v>
      </c>
      <c r="AC108" s="737">
        <v>5</v>
      </c>
      <c r="AD108" s="737">
        <v>6</v>
      </c>
      <c r="AE108" s="737">
        <v>6</v>
      </c>
      <c r="AF108" s="737">
        <v>6</v>
      </c>
      <c r="AG108" s="737">
        <v>6</v>
      </c>
      <c r="AH108" s="737">
        <v>6</v>
      </c>
      <c r="AI108" s="737">
        <v>6</v>
      </c>
      <c r="AJ108" s="737">
        <v>5</v>
      </c>
      <c r="AK108" s="737">
        <v>2</v>
      </c>
      <c r="AL108" s="737">
        <v>6</v>
      </c>
      <c r="AM108" s="737">
        <v>6</v>
      </c>
      <c r="AN108" s="737">
        <v>6</v>
      </c>
      <c r="AO108" s="737">
        <v>6</v>
      </c>
      <c r="AP108" s="737">
        <v>6</v>
      </c>
      <c r="AQ108" s="737">
        <v>6</v>
      </c>
      <c r="AR108" s="737">
        <v>6</v>
      </c>
      <c r="AS108" s="632">
        <v>6</v>
      </c>
      <c r="AT108" s="270"/>
      <c r="AU108" s="270"/>
    </row>
    <row r="109" spans="5:47" ht="19.5" customHeight="1" thickBot="1">
      <c r="E109" s="694"/>
      <c r="F109" s="183" t="s">
        <v>275</v>
      </c>
      <c r="G109" s="41">
        <v>2</v>
      </c>
      <c r="H109" s="632"/>
      <c r="I109" s="743"/>
      <c r="J109" s="737"/>
      <c r="K109" s="737"/>
      <c r="L109" s="737"/>
      <c r="M109" s="731"/>
      <c r="N109" s="737"/>
      <c r="O109" s="737"/>
      <c r="P109" s="737"/>
      <c r="Q109" s="737"/>
      <c r="R109" s="743"/>
      <c r="S109" s="737"/>
      <c r="T109" s="743"/>
      <c r="U109" s="737"/>
      <c r="V109" s="743"/>
      <c r="W109" s="737"/>
      <c r="X109" s="743"/>
      <c r="Y109" s="737"/>
      <c r="Z109" s="743"/>
      <c r="AA109" s="737"/>
      <c r="AB109" s="737"/>
      <c r="AC109" s="737"/>
      <c r="AD109" s="737"/>
      <c r="AE109" s="737"/>
      <c r="AF109" s="737"/>
      <c r="AG109" s="737"/>
      <c r="AH109" s="737"/>
      <c r="AI109" s="737"/>
      <c r="AJ109" s="737"/>
      <c r="AK109" s="737"/>
      <c r="AL109" s="737"/>
      <c r="AM109" s="737"/>
      <c r="AN109" s="737"/>
      <c r="AO109" s="737"/>
      <c r="AP109" s="737"/>
      <c r="AQ109" s="737"/>
      <c r="AR109" s="737"/>
      <c r="AS109" s="632"/>
      <c r="AT109" s="270"/>
      <c r="AU109" s="270"/>
    </row>
    <row r="110" spans="5:47" ht="19.5" customHeight="1" thickBot="1">
      <c r="E110" s="694"/>
      <c r="F110" s="183" t="s">
        <v>306</v>
      </c>
      <c r="G110" s="41">
        <v>10</v>
      </c>
      <c r="H110" s="22">
        <v>10</v>
      </c>
      <c r="I110" s="41">
        <v>10</v>
      </c>
      <c r="J110" s="425">
        <v>10</v>
      </c>
      <c r="K110" s="425">
        <v>10</v>
      </c>
      <c r="L110" s="425">
        <v>10</v>
      </c>
      <c r="M110" s="425">
        <v>10</v>
      </c>
      <c r="N110" s="425">
        <v>10</v>
      </c>
      <c r="O110" s="425">
        <v>10</v>
      </c>
      <c r="P110" s="425">
        <v>10</v>
      </c>
      <c r="Q110" s="425">
        <v>10</v>
      </c>
      <c r="R110" s="41">
        <f>Q110</f>
        <v>10</v>
      </c>
      <c r="S110" s="425">
        <v>10</v>
      </c>
      <c r="T110" s="41">
        <v>10</v>
      </c>
      <c r="U110" s="425">
        <v>10</v>
      </c>
      <c r="V110" s="41">
        <v>5</v>
      </c>
      <c r="W110" s="425">
        <v>10</v>
      </c>
      <c r="X110" s="41">
        <v>10</v>
      </c>
      <c r="Y110" s="425">
        <v>10</v>
      </c>
      <c r="Z110" s="41">
        <v>10</v>
      </c>
      <c r="AA110" s="425">
        <v>10</v>
      </c>
      <c r="AB110" s="425">
        <v>10</v>
      </c>
      <c r="AC110" s="425">
        <v>5</v>
      </c>
      <c r="AD110" s="425">
        <v>10</v>
      </c>
      <c r="AE110" s="425">
        <v>10</v>
      </c>
      <c r="AF110" s="425">
        <v>10</v>
      </c>
      <c r="AG110" s="425">
        <v>10</v>
      </c>
      <c r="AH110" s="425">
        <v>10</v>
      </c>
      <c r="AI110" s="425">
        <v>10</v>
      </c>
      <c r="AJ110" s="425">
        <v>10</v>
      </c>
      <c r="AK110" s="425">
        <v>10</v>
      </c>
      <c r="AL110" s="425">
        <v>10</v>
      </c>
      <c r="AM110" s="425">
        <v>10</v>
      </c>
      <c r="AN110" s="425">
        <v>10</v>
      </c>
      <c r="AO110" s="425">
        <v>10</v>
      </c>
      <c r="AP110" s="425">
        <v>10</v>
      </c>
      <c r="AQ110" s="425">
        <v>10</v>
      </c>
      <c r="AR110" s="425">
        <v>10</v>
      </c>
      <c r="AS110" s="22">
        <v>10</v>
      </c>
      <c r="AT110" s="26"/>
      <c r="AU110" s="26"/>
    </row>
    <row r="111" spans="5:47" ht="19.5" customHeight="1" thickBot="1">
      <c r="E111" s="694"/>
      <c r="F111" s="183" t="s">
        <v>307</v>
      </c>
      <c r="G111" s="41">
        <v>6</v>
      </c>
      <c r="H111" s="624">
        <v>10</v>
      </c>
      <c r="I111" s="743">
        <v>10</v>
      </c>
      <c r="J111" s="737">
        <v>10</v>
      </c>
      <c r="K111" s="737">
        <v>10</v>
      </c>
      <c r="L111" s="737">
        <v>9</v>
      </c>
      <c r="M111" s="732">
        <v>10</v>
      </c>
      <c r="N111" s="737">
        <v>10</v>
      </c>
      <c r="O111" s="737">
        <v>10</v>
      </c>
      <c r="P111" s="737">
        <v>10</v>
      </c>
      <c r="Q111" s="737">
        <v>10</v>
      </c>
      <c r="R111" s="743">
        <f>Q111</f>
        <v>10</v>
      </c>
      <c r="S111" s="737">
        <v>10</v>
      </c>
      <c r="T111" s="743">
        <v>10</v>
      </c>
      <c r="U111" s="737">
        <v>10</v>
      </c>
      <c r="V111" s="743">
        <v>10</v>
      </c>
      <c r="W111" s="737">
        <v>10</v>
      </c>
      <c r="X111" s="743">
        <v>10</v>
      </c>
      <c r="Y111" s="737">
        <v>10</v>
      </c>
      <c r="Z111" s="743">
        <v>10</v>
      </c>
      <c r="AA111" s="737">
        <v>10</v>
      </c>
      <c r="AB111" s="737">
        <v>10</v>
      </c>
      <c r="AC111" s="737">
        <v>10</v>
      </c>
      <c r="AD111" s="737">
        <v>10</v>
      </c>
      <c r="AE111" s="737">
        <v>10</v>
      </c>
      <c r="AF111" s="737">
        <v>10</v>
      </c>
      <c r="AG111" s="737">
        <v>10</v>
      </c>
      <c r="AH111" s="737">
        <v>10</v>
      </c>
      <c r="AI111" s="737">
        <v>10</v>
      </c>
      <c r="AJ111" s="737">
        <v>10</v>
      </c>
      <c r="AK111" s="737">
        <v>10</v>
      </c>
      <c r="AL111" s="737">
        <v>10</v>
      </c>
      <c r="AM111" s="737">
        <v>9</v>
      </c>
      <c r="AN111" s="737">
        <v>9</v>
      </c>
      <c r="AO111" s="737">
        <v>10</v>
      </c>
      <c r="AP111" s="737">
        <v>10</v>
      </c>
      <c r="AQ111" s="737">
        <v>10</v>
      </c>
      <c r="AR111" s="737">
        <v>10</v>
      </c>
      <c r="AS111" s="624">
        <v>10</v>
      </c>
      <c r="AT111" s="270"/>
      <c r="AU111" s="270"/>
    </row>
    <row r="112" spans="5:47" ht="19.5" customHeight="1" thickBot="1">
      <c r="E112" s="694"/>
      <c r="F112" s="183" t="s">
        <v>308</v>
      </c>
      <c r="G112" s="41">
        <v>2</v>
      </c>
      <c r="H112" s="614"/>
      <c r="I112" s="743"/>
      <c r="J112" s="737"/>
      <c r="K112" s="737"/>
      <c r="L112" s="737"/>
      <c r="M112" s="730"/>
      <c r="N112" s="737"/>
      <c r="O112" s="737"/>
      <c r="P112" s="737"/>
      <c r="Q112" s="737"/>
      <c r="R112" s="743"/>
      <c r="S112" s="737"/>
      <c r="T112" s="743"/>
      <c r="U112" s="737"/>
      <c r="V112" s="743"/>
      <c r="W112" s="737"/>
      <c r="X112" s="743"/>
      <c r="Y112" s="737"/>
      <c r="Z112" s="743"/>
      <c r="AA112" s="737"/>
      <c r="AB112" s="737"/>
      <c r="AC112" s="737"/>
      <c r="AD112" s="737"/>
      <c r="AE112" s="737"/>
      <c r="AF112" s="737"/>
      <c r="AG112" s="737"/>
      <c r="AH112" s="737"/>
      <c r="AI112" s="737"/>
      <c r="AJ112" s="737"/>
      <c r="AK112" s="737"/>
      <c r="AL112" s="737"/>
      <c r="AM112" s="737"/>
      <c r="AN112" s="737"/>
      <c r="AO112" s="737"/>
      <c r="AP112" s="737"/>
      <c r="AQ112" s="737"/>
      <c r="AR112" s="737"/>
      <c r="AS112" s="614"/>
      <c r="AT112" s="270"/>
      <c r="AU112" s="270"/>
    </row>
    <row r="113" spans="5:47" ht="19.5" customHeight="1" thickBot="1">
      <c r="E113" s="694"/>
      <c r="F113" s="184" t="s">
        <v>309</v>
      </c>
      <c r="G113" s="43">
        <v>2</v>
      </c>
      <c r="H113" s="625"/>
      <c r="I113" s="744"/>
      <c r="J113" s="738"/>
      <c r="K113" s="738"/>
      <c r="L113" s="738"/>
      <c r="M113" s="733"/>
      <c r="N113" s="738"/>
      <c r="O113" s="738"/>
      <c r="P113" s="738"/>
      <c r="Q113" s="738"/>
      <c r="R113" s="744"/>
      <c r="S113" s="738"/>
      <c r="T113" s="744"/>
      <c r="U113" s="738"/>
      <c r="V113" s="744"/>
      <c r="W113" s="738"/>
      <c r="X113" s="749"/>
      <c r="Y113" s="738"/>
      <c r="Z113" s="744"/>
      <c r="AA113" s="738"/>
      <c r="AB113" s="738"/>
      <c r="AC113" s="738"/>
      <c r="AD113" s="738"/>
      <c r="AE113" s="738"/>
      <c r="AF113" s="738"/>
      <c r="AG113" s="738"/>
      <c r="AH113" s="738"/>
      <c r="AI113" s="738"/>
      <c r="AJ113" s="738"/>
      <c r="AK113" s="738"/>
      <c r="AL113" s="738"/>
      <c r="AM113" s="738"/>
      <c r="AN113" s="738"/>
      <c r="AO113" s="738"/>
      <c r="AP113" s="738"/>
      <c r="AQ113" s="738"/>
      <c r="AR113" s="738"/>
      <c r="AS113" s="625"/>
      <c r="AT113" s="270"/>
      <c r="AU113" s="270"/>
    </row>
    <row r="114" spans="5:47" ht="19.5" customHeight="1" thickBot="1">
      <c r="E114" s="694"/>
      <c r="F114" s="616" t="s">
        <v>214</v>
      </c>
      <c r="G114" s="617"/>
      <c r="H114" s="86">
        <v>5</v>
      </c>
      <c r="I114" s="278">
        <f aca="true" t="shared" si="30" ref="I114:AR114">SUM(I103:I113)/10</f>
        <v>5</v>
      </c>
      <c r="J114" s="278">
        <f t="shared" si="30"/>
        <v>4.8</v>
      </c>
      <c r="K114" s="278">
        <f t="shared" si="30"/>
        <v>4.4</v>
      </c>
      <c r="L114" s="278">
        <f t="shared" si="30"/>
        <v>4.2</v>
      </c>
      <c r="M114" s="278">
        <f t="shared" si="30"/>
        <v>4.8</v>
      </c>
      <c r="N114" s="278">
        <f t="shared" si="30"/>
        <v>4.6</v>
      </c>
      <c r="O114" s="278">
        <f t="shared" si="30"/>
        <v>4.2</v>
      </c>
      <c r="P114" s="278">
        <f t="shared" si="30"/>
        <v>5</v>
      </c>
      <c r="Q114" s="278">
        <f t="shared" si="30"/>
        <v>5</v>
      </c>
      <c r="R114" s="278">
        <f t="shared" si="30"/>
        <v>5</v>
      </c>
      <c r="S114" s="278">
        <f t="shared" si="30"/>
        <v>4.6</v>
      </c>
      <c r="T114" s="278">
        <f t="shared" si="30"/>
        <v>4.8</v>
      </c>
      <c r="U114" s="278">
        <f t="shared" si="30"/>
        <v>4.8</v>
      </c>
      <c r="V114" s="278">
        <f t="shared" si="30"/>
        <v>3.9</v>
      </c>
      <c r="W114" s="278">
        <f t="shared" si="30"/>
        <v>4.6</v>
      </c>
      <c r="X114" s="278">
        <f t="shared" si="30"/>
        <v>4.4</v>
      </c>
      <c r="Y114" s="278">
        <f t="shared" si="30"/>
        <v>5</v>
      </c>
      <c r="Z114" s="278">
        <f t="shared" si="30"/>
        <v>4.8</v>
      </c>
      <c r="AA114" s="278">
        <f t="shared" si="30"/>
        <v>4.7</v>
      </c>
      <c r="AB114" s="278">
        <f t="shared" si="30"/>
        <v>4.4</v>
      </c>
      <c r="AC114" s="278">
        <f t="shared" si="30"/>
        <v>4.2</v>
      </c>
      <c r="AD114" s="278">
        <f t="shared" si="30"/>
        <v>4</v>
      </c>
      <c r="AE114" s="278">
        <f t="shared" si="30"/>
        <v>4.6</v>
      </c>
      <c r="AF114" s="278">
        <f t="shared" si="30"/>
        <v>4.8</v>
      </c>
      <c r="AG114" s="278">
        <f t="shared" si="30"/>
        <v>4.4</v>
      </c>
      <c r="AH114" s="278">
        <f t="shared" si="30"/>
        <v>4.8</v>
      </c>
      <c r="AI114" s="278">
        <f t="shared" si="30"/>
        <v>4.8</v>
      </c>
      <c r="AJ114" s="278">
        <f t="shared" si="30"/>
        <v>4.5</v>
      </c>
      <c r="AK114" s="278">
        <f t="shared" si="30"/>
        <v>4.4</v>
      </c>
      <c r="AL114" s="278">
        <f t="shared" si="30"/>
        <v>4.6</v>
      </c>
      <c r="AM114" s="278">
        <f t="shared" si="30"/>
        <v>4.7</v>
      </c>
      <c r="AN114" s="278">
        <f t="shared" si="30"/>
        <v>3.7</v>
      </c>
      <c r="AO114" s="278">
        <f t="shared" si="30"/>
        <v>4.6</v>
      </c>
      <c r="AP114" s="278">
        <f t="shared" si="30"/>
        <v>4.9</v>
      </c>
      <c r="AQ114" s="278">
        <f t="shared" si="30"/>
        <v>4.4</v>
      </c>
      <c r="AR114" s="278">
        <f t="shared" si="30"/>
        <v>4.2</v>
      </c>
      <c r="AS114" s="25">
        <v>5</v>
      </c>
      <c r="AT114" s="270"/>
      <c r="AU114" s="270"/>
    </row>
    <row r="115" spans="5:47" ht="19.5" customHeight="1" thickBot="1">
      <c r="E115" s="694" t="s">
        <v>310</v>
      </c>
      <c r="F115" s="182" t="s">
        <v>330</v>
      </c>
      <c r="G115" s="38">
        <v>10</v>
      </c>
      <c r="H115" s="613">
        <v>20</v>
      </c>
      <c r="I115" s="751">
        <v>19</v>
      </c>
      <c r="J115" s="731">
        <v>20</v>
      </c>
      <c r="K115" s="731">
        <v>20</v>
      </c>
      <c r="L115" s="731">
        <v>15</v>
      </c>
      <c r="M115" s="730">
        <v>16</v>
      </c>
      <c r="N115" s="731">
        <v>17</v>
      </c>
      <c r="O115" s="731">
        <v>20</v>
      </c>
      <c r="P115" s="731">
        <v>20</v>
      </c>
      <c r="Q115" s="731">
        <v>20</v>
      </c>
      <c r="R115" s="751">
        <f>SUM(Q115:Q117)</f>
        <v>20</v>
      </c>
      <c r="S115" s="731">
        <v>16</v>
      </c>
      <c r="T115" s="751">
        <v>20</v>
      </c>
      <c r="U115" s="731">
        <v>20</v>
      </c>
      <c r="V115" s="751">
        <v>15</v>
      </c>
      <c r="W115" s="731">
        <v>20</v>
      </c>
      <c r="X115" s="745">
        <v>15</v>
      </c>
      <c r="Y115" s="731">
        <v>20</v>
      </c>
      <c r="Z115" s="751">
        <v>17</v>
      </c>
      <c r="AA115" s="731">
        <v>20</v>
      </c>
      <c r="AB115" s="731">
        <v>20</v>
      </c>
      <c r="AC115" s="731">
        <v>16</v>
      </c>
      <c r="AD115" s="731">
        <v>17</v>
      </c>
      <c r="AE115" s="731">
        <v>17</v>
      </c>
      <c r="AF115" s="731">
        <v>20</v>
      </c>
      <c r="AG115" s="731">
        <v>20</v>
      </c>
      <c r="AH115" s="731">
        <v>20</v>
      </c>
      <c r="AI115" s="731">
        <v>18</v>
      </c>
      <c r="AJ115" s="731">
        <v>20</v>
      </c>
      <c r="AK115" s="731">
        <v>20</v>
      </c>
      <c r="AL115" s="731">
        <v>20</v>
      </c>
      <c r="AM115" s="731">
        <v>19</v>
      </c>
      <c r="AN115" s="731">
        <v>18</v>
      </c>
      <c r="AO115" s="731">
        <v>20</v>
      </c>
      <c r="AP115" s="731">
        <v>18</v>
      </c>
      <c r="AQ115" s="731">
        <v>20</v>
      </c>
      <c r="AR115" s="731">
        <v>18</v>
      </c>
      <c r="AS115" s="614">
        <v>20</v>
      </c>
      <c r="AT115" s="270"/>
      <c r="AU115" s="270"/>
    </row>
    <row r="116" spans="5:47" ht="19.5" customHeight="1" thickBot="1">
      <c r="E116" s="694"/>
      <c r="F116" s="183" t="s">
        <v>331</v>
      </c>
      <c r="G116" s="41">
        <v>7</v>
      </c>
      <c r="H116" s="614"/>
      <c r="I116" s="743"/>
      <c r="J116" s="737"/>
      <c r="K116" s="737"/>
      <c r="L116" s="737"/>
      <c r="M116" s="730"/>
      <c r="N116" s="737"/>
      <c r="O116" s="737"/>
      <c r="P116" s="737"/>
      <c r="Q116" s="737"/>
      <c r="R116" s="743"/>
      <c r="S116" s="737"/>
      <c r="T116" s="743"/>
      <c r="U116" s="737"/>
      <c r="V116" s="743"/>
      <c r="W116" s="737"/>
      <c r="X116" s="743"/>
      <c r="Y116" s="737"/>
      <c r="Z116" s="743"/>
      <c r="AA116" s="737"/>
      <c r="AB116" s="737"/>
      <c r="AC116" s="737"/>
      <c r="AD116" s="737"/>
      <c r="AE116" s="737"/>
      <c r="AF116" s="737"/>
      <c r="AG116" s="737"/>
      <c r="AH116" s="737"/>
      <c r="AI116" s="737"/>
      <c r="AJ116" s="737"/>
      <c r="AK116" s="737"/>
      <c r="AL116" s="737"/>
      <c r="AM116" s="737"/>
      <c r="AN116" s="737"/>
      <c r="AO116" s="737"/>
      <c r="AP116" s="737"/>
      <c r="AQ116" s="737"/>
      <c r="AR116" s="737"/>
      <c r="AS116" s="614"/>
      <c r="AT116" s="270"/>
      <c r="AU116" s="270"/>
    </row>
    <row r="117" spans="5:47" ht="19.5" customHeight="1" thickBot="1">
      <c r="E117" s="694"/>
      <c r="F117" s="183" t="s">
        <v>332</v>
      </c>
      <c r="G117" s="41">
        <v>3</v>
      </c>
      <c r="H117" s="615"/>
      <c r="I117" s="743"/>
      <c r="J117" s="737"/>
      <c r="K117" s="737"/>
      <c r="L117" s="737"/>
      <c r="M117" s="731"/>
      <c r="N117" s="737"/>
      <c r="O117" s="737"/>
      <c r="P117" s="737"/>
      <c r="Q117" s="737"/>
      <c r="R117" s="743"/>
      <c r="S117" s="737"/>
      <c r="T117" s="743"/>
      <c r="U117" s="737"/>
      <c r="V117" s="743"/>
      <c r="W117" s="737"/>
      <c r="X117" s="743"/>
      <c r="Y117" s="737"/>
      <c r="Z117" s="743"/>
      <c r="AA117" s="737"/>
      <c r="AB117" s="737"/>
      <c r="AC117" s="737"/>
      <c r="AD117" s="737"/>
      <c r="AE117" s="737"/>
      <c r="AF117" s="737"/>
      <c r="AG117" s="737"/>
      <c r="AH117" s="737"/>
      <c r="AI117" s="737"/>
      <c r="AJ117" s="737"/>
      <c r="AK117" s="737"/>
      <c r="AL117" s="737"/>
      <c r="AM117" s="737"/>
      <c r="AN117" s="737"/>
      <c r="AO117" s="737"/>
      <c r="AP117" s="737"/>
      <c r="AQ117" s="737"/>
      <c r="AR117" s="737"/>
      <c r="AS117" s="615"/>
      <c r="AT117" s="270"/>
      <c r="AU117" s="270"/>
    </row>
    <row r="118" spans="5:47" ht="19.5" customHeight="1" thickBot="1">
      <c r="E118" s="694"/>
      <c r="F118" s="183"/>
      <c r="G118" s="41"/>
      <c r="H118" s="624">
        <v>20</v>
      </c>
      <c r="I118" s="749">
        <v>20</v>
      </c>
      <c r="J118" s="732">
        <v>20</v>
      </c>
      <c r="K118" s="732">
        <v>15</v>
      </c>
      <c r="L118" s="732">
        <v>8</v>
      </c>
      <c r="M118" s="732">
        <v>18</v>
      </c>
      <c r="N118" s="732">
        <v>10</v>
      </c>
      <c r="O118" s="732">
        <v>15</v>
      </c>
      <c r="P118" s="732">
        <v>16</v>
      </c>
      <c r="Q118" s="732">
        <v>16</v>
      </c>
      <c r="R118" s="749">
        <v>18</v>
      </c>
      <c r="S118" s="732">
        <v>18</v>
      </c>
      <c r="T118" s="749">
        <v>17</v>
      </c>
      <c r="U118" s="732">
        <v>18</v>
      </c>
      <c r="V118" s="749">
        <v>16</v>
      </c>
      <c r="W118" s="732">
        <v>18</v>
      </c>
      <c r="X118" s="749">
        <v>7</v>
      </c>
      <c r="Y118" s="732">
        <v>18</v>
      </c>
      <c r="Z118" s="749">
        <v>14</v>
      </c>
      <c r="AA118" s="732">
        <v>16</v>
      </c>
      <c r="AB118" s="732">
        <v>14</v>
      </c>
      <c r="AC118" s="732">
        <v>6</v>
      </c>
      <c r="AD118" s="732">
        <v>14</v>
      </c>
      <c r="AE118" s="732">
        <v>12</v>
      </c>
      <c r="AF118" s="732">
        <v>20</v>
      </c>
      <c r="AG118" s="732">
        <v>8</v>
      </c>
      <c r="AH118" s="732">
        <v>14</v>
      </c>
      <c r="AI118" s="732">
        <v>15</v>
      </c>
      <c r="AJ118" s="732">
        <v>16</v>
      </c>
      <c r="AK118" s="732">
        <v>12</v>
      </c>
      <c r="AL118" s="732">
        <v>10</v>
      </c>
      <c r="AM118" s="732">
        <v>14</v>
      </c>
      <c r="AN118" s="732">
        <v>6</v>
      </c>
      <c r="AO118" s="732">
        <v>5</v>
      </c>
      <c r="AP118" s="732">
        <v>12</v>
      </c>
      <c r="AQ118" s="732">
        <v>10</v>
      </c>
      <c r="AR118" s="732">
        <v>18</v>
      </c>
      <c r="AS118" s="624">
        <v>20</v>
      </c>
      <c r="AT118" s="270"/>
      <c r="AU118" s="270"/>
    </row>
    <row r="119" spans="5:47" ht="19.5" customHeight="1" thickBot="1">
      <c r="E119" s="694"/>
      <c r="F119" s="183" t="s">
        <v>333</v>
      </c>
      <c r="G119" s="41">
        <v>10</v>
      </c>
      <c r="H119" s="614"/>
      <c r="I119" s="750"/>
      <c r="J119" s="730"/>
      <c r="K119" s="730"/>
      <c r="L119" s="730"/>
      <c r="M119" s="730"/>
      <c r="N119" s="730"/>
      <c r="O119" s="730"/>
      <c r="P119" s="730"/>
      <c r="Q119" s="730"/>
      <c r="R119" s="750"/>
      <c r="S119" s="730"/>
      <c r="T119" s="750"/>
      <c r="U119" s="730"/>
      <c r="V119" s="750"/>
      <c r="W119" s="730"/>
      <c r="X119" s="750"/>
      <c r="Y119" s="730"/>
      <c r="Z119" s="750"/>
      <c r="AA119" s="730"/>
      <c r="AB119" s="730"/>
      <c r="AC119" s="730"/>
      <c r="AD119" s="730"/>
      <c r="AE119" s="730"/>
      <c r="AF119" s="730"/>
      <c r="AG119" s="730"/>
      <c r="AH119" s="730"/>
      <c r="AI119" s="730"/>
      <c r="AJ119" s="730"/>
      <c r="AK119" s="730"/>
      <c r="AL119" s="730"/>
      <c r="AM119" s="730"/>
      <c r="AN119" s="730"/>
      <c r="AO119" s="730"/>
      <c r="AP119" s="730"/>
      <c r="AQ119" s="730"/>
      <c r="AR119" s="730"/>
      <c r="AS119" s="614"/>
      <c r="AT119" s="270"/>
      <c r="AU119" s="270"/>
    </row>
    <row r="120" spans="5:47" ht="19.5" customHeight="1" thickBot="1">
      <c r="E120" s="694"/>
      <c r="F120" s="183" t="s">
        <v>275</v>
      </c>
      <c r="G120" s="41">
        <v>4</v>
      </c>
      <c r="H120" s="614"/>
      <c r="I120" s="750"/>
      <c r="J120" s="730"/>
      <c r="K120" s="730"/>
      <c r="L120" s="730"/>
      <c r="M120" s="730"/>
      <c r="N120" s="730"/>
      <c r="O120" s="730"/>
      <c r="P120" s="730"/>
      <c r="Q120" s="730"/>
      <c r="R120" s="750"/>
      <c r="S120" s="730"/>
      <c r="T120" s="750"/>
      <c r="U120" s="730"/>
      <c r="V120" s="750"/>
      <c r="W120" s="730"/>
      <c r="X120" s="750"/>
      <c r="Y120" s="730"/>
      <c r="Z120" s="750"/>
      <c r="AA120" s="730"/>
      <c r="AB120" s="730"/>
      <c r="AC120" s="730"/>
      <c r="AD120" s="730"/>
      <c r="AE120" s="730"/>
      <c r="AF120" s="730"/>
      <c r="AG120" s="730"/>
      <c r="AH120" s="730"/>
      <c r="AI120" s="730"/>
      <c r="AJ120" s="730"/>
      <c r="AK120" s="730"/>
      <c r="AL120" s="730"/>
      <c r="AM120" s="730"/>
      <c r="AN120" s="730"/>
      <c r="AO120" s="730"/>
      <c r="AP120" s="730"/>
      <c r="AQ120" s="730"/>
      <c r="AR120" s="730"/>
      <c r="AS120" s="614"/>
      <c r="AT120" s="270"/>
      <c r="AU120" s="270"/>
    </row>
    <row r="121" spans="5:47" ht="19.5" customHeight="1" thickBot="1">
      <c r="E121" s="694"/>
      <c r="F121" s="183" t="s">
        <v>334</v>
      </c>
      <c r="G121" s="41">
        <v>4</v>
      </c>
      <c r="H121" s="614"/>
      <c r="I121" s="750"/>
      <c r="J121" s="730"/>
      <c r="K121" s="730"/>
      <c r="L121" s="730"/>
      <c r="M121" s="730"/>
      <c r="N121" s="730"/>
      <c r="O121" s="730"/>
      <c r="P121" s="730"/>
      <c r="Q121" s="730"/>
      <c r="R121" s="750"/>
      <c r="S121" s="730"/>
      <c r="T121" s="750"/>
      <c r="U121" s="730"/>
      <c r="V121" s="750"/>
      <c r="W121" s="730"/>
      <c r="X121" s="750"/>
      <c r="Y121" s="730"/>
      <c r="Z121" s="750"/>
      <c r="AA121" s="730"/>
      <c r="AB121" s="730"/>
      <c r="AC121" s="730"/>
      <c r="AD121" s="730"/>
      <c r="AE121" s="730"/>
      <c r="AF121" s="730"/>
      <c r="AG121" s="730"/>
      <c r="AH121" s="730"/>
      <c r="AI121" s="730"/>
      <c r="AJ121" s="730"/>
      <c r="AK121" s="730"/>
      <c r="AL121" s="730"/>
      <c r="AM121" s="730"/>
      <c r="AN121" s="730"/>
      <c r="AO121" s="730"/>
      <c r="AP121" s="730"/>
      <c r="AQ121" s="730"/>
      <c r="AR121" s="730"/>
      <c r="AS121" s="614"/>
      <c r="AT121" s="270"/>
      <c r="AU121" s="270"/>
    </row>
    <row r="122" spans="5:47" ht="19.5" customHeight="1" thickBot="1">
      <c r="E122" s="694"/>
      <c r="F122" s="184" t="s">
        <v>335</v>
      </c>
      <c r="G122" s="43">
        <v>2</v>
      </c>
      <c r="H122" s="625"/>
      <c r="I122" s="753"/>
      <c r="J122" s="733"/>
      <c r="K122" s="733"/>
      <c r="L122" s="733"/>
      <c r="M122" s="733"/>
      <c r="N122" s="733"/>
      <c r="O122" s="733"/>
      <c r="P122" s="733"/>
      <c r="Q122" s="733"/>
      <c r="R122" s="753"/>
      <c r="S122" s="733"/>
      <c r="T122" s="753"/>
      <c r="U122" s="733"/>
      <c r="V122" s="753"/>
      <c r="W122" s="733"/>
      <c r="X122" s="750"/>
      <c r="Y122" s="733"/>
      <c r="Z122" s="753"/>
      <c r="AA122" s="733"/>
      <c r="AB122" s="733"/>
      <c r="AC122" s="733"/>
      <c r="AD122" s="733"/>
      <c r="AE122" s="733"/>
      <c r="AF122" s="733"/>
      <c r="AG122" s="733"/>
      <c r="AH122" s="733"/>
      <c r="AI122" s="733"/>
      <c r="AJ122" s="733"/>
      <c r="AK122" s="733"/>
      <c r="AL122" s="733"/>
      <c r="AM122" s="733"/>
      <c r="AN122" s="733"/>
      <c r="AO122" s="733"/>
      <c r="AP122" s="733"/>
      <c r="AQ122" s="733"/>
      <c r="AR122" s="733"/>
      <c r="AS122" s="625"/>
      <c r="AT122" s="270"/>
      <c r="AU122" s="270"/>
    </row>
    <row r="123" spans="5:47" ht="19.5" customHeight="1" thickBot="1">
      <c r="E123" s="694"/>
      <c r="F123" s="616" t="s">
        <v>214</v>
      </c>
      <c r="G123" s="617"/>
      <c r="H123" s="86">
        <v>4</v>
      </c>
      <c r="I123" s="278">
        <f aca="true" t="shared" si="31" ref="I123:AR123">SUM(I115:I122)/10</f>
        <v>3.9</v>
      </c>
      <c r="J123" s="278">
        <f t="shared" si="31"/>
        <v>4</v>
      </c>
      <c r="K123" s="278">
        <f t="shared" si="31"/>
        <v>3.5</v>
      </c>
      <c r="L123" s="399">
        <f t="shared" si="31"/>
        <v>2.3</v>
      </c>
      <c r="M123" s="278">
        <f t="shared" si="31"/>
        <v>3.4</v>
      </c>
      <c r="N123" s="278">
        <f t="shared" si="31"/>
        <v>2.7</v>
      </c>
      <c r="O123" s="278">
        <f t="shared" si="31"/>
        <v>3.5</v>
      </c>
      <c r="P123" s="278">
        <f t="shared" si="31"/>
        <v>3.6</v>
      </c>
      <c r="Q123" s="278">
        <f t="shared" si="31"/>
        <v>3.6</v>
      </c>
      <c r="R123" s="278">
        <f t="shared" si="31"/>
        <v>3.8</v>
      </c>
      <c r="S123" s="278">
        <f t="shared" si="31"/>
        <v>3.4</v>
      </c>
      <c r="T123" s="278">
        <f t="shared" si="31"/>
        <v>3.7</v>
      </c>
      <c r="U123" s="278">
        <f t="shared" si="31"/>
        <v>3.8</v>
      </c>
      <c r="V123" s="278">
        <f t="shared" si="31"/>
        <v>3.1</v>
      </c>
      <c r="W123" s="278">
        <f t="shared" si="31"/>
        <v>3.8</v>
      </c>
      <c r="X123" s="399">
        <f t="shared" si="31"/>
        <v>2.2</v>
      </c>
      <c r="Y123" s="278">
        <f t="shared" si="31"/>
        <v>3.8</v>
      </c>
      <c r="Z123" s="278">
        <f t="shared" si="31"/>
        <v>3.1</v>
      </c>
      <c r="AA123" s="278">
        <f t="shared" si="31"/>
        <v>3.6</v>
      </c>
      <c r="AB123" s="278">
        <f t="shared" si="31"/>
        <v>3.4</v>
      </c>
      <c r="AC123" s="399">
        <f t="shared" si="31"/>
        <v>2.2</v>
      </c>
      <c r="AD123" s="278">
        <f t="shared" si="31"/>
        <v>3.1</v>
      </c>
      <c r="AE123" s="278">
        <f t="shared" si="31"/>
        <v>2.9</v>
      </c>
      <c r="AF123" s="278">
        <f t="shared" si="31"/>
        <v>4</v>
      </c>
      <c r="AG123" s="278">
        <f t="shared" si="31"/>
        <v>2.8</v>
      </c>
      <c r="AH123" s="278">
        <f t="shared" si="31"/>
        <v>3.4</v>
      </c>
      <c r="AI123" s="278">
        <f t="shared" si="31"/>
        <v>3.3</v>
      </c>
      <c r="AJ123" s="278">
        <f t="shared" si="31"/>
        <v>3.6</v>
      </c>
      <c r="AK123" s="278">
        <f t="shared" si="31"/>
        <v>3.2</v>
      </c>
      <c r="AL123" s="278">
        <f t="shared" si="31"/>
        <v>3</v>
      </c>
      <c r="AM123" s="278">
        <f t="shared" si="31"/>
        <v>3.3</v>
      </c>
      <c r="AN123" s="278">
        <f t="shared" si="31"/>
        <v>2.4</v>
      </c>
      <c r="AO123" s="278">
        <f t="shared" si="31"/>
        <v>2.5</v>
      </c>
      <c r="AP123" s="278">
        <f t="shared" si="31"/>
        <v>3</v>
      </c>
      <c r="AQ123" s="278">
        <f t="shared" si="31"/>
        <v>3</v>
      </c>
      <c r="AR123" s="278">
        <f t="shared" si="31"/>
        <v>3.6</v>
      </c>
      <c r="AS123" s="25">
        <v>4</v>
      </c>
      <c r="AT123" s="270"/>
      <c r="AU123" s="270"/>
    </row>
    <row r="124" spans="5:47" ht="19.5" customHeight="1" thickBot="1">
      <c r="E124" s="694" t="s">
        <v>318</v>
      </c>
      <c r="F124" s="190" t="s">
        <v>336</v>
      </c>
      <c r="G124" s="50">
        <v>5</v>
      </c>
      <c r="H124" s="613">
        <v>15</v>
      </c>
      <c r="I124" s="751">
        <v>15</v>
      </c>
      <c r="J124" s="731">
        <v>15</v>
      </c>
      <c r="K124" s="731">
        <v>13</v>
      </c>
      <c r="L124" s="731">
        <v>5</v>
      </c>
      <c r="M124" s="730">
        <v>15</v>
      </c>
      <c r="N124" s="731">
        <v>12</v>
      </c>
      <c r="O124" s="731">
        <v>14</v>
      </c>
      <c r="P124" s="731">
        <v>15</v>
      </c>
      <c r="Q124" s="731">
        <v>15</v>
      </c>
      <c r="R124" s="751">
        <v>12</v>
      </c>
      <c r="S124" s="731">
        <v>8</v>
      </c>
      <c r="T124" s="751">
        <v>10</v>
      </c>
      <c r="U124" s="731">
        <v>14</v>
      </c>
      <c r="V124" s="751">
        <v>14</v>
      </c>
      <c r="W124" s="731">
        <v>14</v>
      </c>
      <c r="X124" s="745">
        <v>12</v>
      </c>
      <c r="Y124" s="731">
        <v>12</v>
      </c>
      <c r="Z124" s="751">
        <v>14</v>
      </c>
      <c r="AA124" s="731">
        <v>14</v>
      </c>
      <c r="AB124" s="731">
        <v>15</v>
      </c>
      <c r="AC124" s="731">
        <v>11</v>
      </c>
      <c r="AD124" s="731">
        <v>11</v>
      </c>
      <c r="AE124" s="731">
        <v>9</v>
      </c>
      <c r="AF124" s="731">
        <v>13</v>
      </c>
      <c r="AG124" s="731">
        <v>4</v>
      </c>
      <c r="AH124" s="731">
        <v>11</v>
      </c>
      <c r="AI124" s="731">
        <v>15</v>
      </c>
      <c r="AJ124" s="731">
        <v>14</v>
      </c>
      <c r="AK124" s="731">
        <v>10</v>
      </c>
      <c r="AL124" s="731">
        <v>13</v>
      </c>
      <c r="AM124" s="731">
        <v>15</v>
      </c>
      <c r="AN124" s="731">
        <v>8.5</v>
      </c>
      <c r="AO124" s="731">
        <v>15</v>
      </c>
      <c r="AP124" s="731">
        <v>4</v>
      </c>
      <c r="AQ124" s="731">
        <v>11</v>
      </c>
      <c r="AR124" s="731">
        <v>12</v>
      </c>
      <c r="AS124" s="614">
        <v>15</v>
      </c>
      <c r="AT124" s="270"/>
      <c r="AU124" s="270"/>
    </row>
    <row r="125" spans="5:47" ht="19.5" customHeight="1" thickBot="1">
      <c r="E125" s="694"/>
      <c r="F125" s="183" t="s">
        <v>302</v>
      </c>
      <c r="G125" s="41">
        <v>3</v>
      </c>
      <c r="H125" s="614"/>
      <c r="I125" s="743"/>
      <c r="J125" s="737"/>
      <c r="K125" s="737"/>
      <c r="L125" s="737"/>
      <c r="M125" s="730"/>
      <c r="N125" s="737"/>
      <c r="O125" s="737"/>
      <c r="P125" s="737"/>
      <c r="Q125" s="737"/>
      <c r="R125" s="743"/>
      <c r="S125" s="737"/>
      <c r="T125" s="743"/>
      <c r="U125" s="737"/>
      <c r="V125" s="743"/>
      <c r="W125" s="737"/>
      <c r="X125" s="743"/>
      <c r="Y125" s="737"/>
      <c r="Z125" s="743"/>
      <c r="AA125" s="737"/>
      <c r="AB125" s="737"/>
      <c r="AC125" s="737"/>
      <c r="AD125" s="737"/>
      <c r="AE125" s="737"/>
      <c r="AF125" s="737"/>
      <c r="AG125" s="737"/>
      <c r="AH125" s="737"/>
      <c r="AI125" s="737"/>
      <c r="AJ125" s="737"/>
      <c r="AK125" s="737"/>
      <c r="AL125" s="737"/>
      <c r="AM125" s="737"/>
      <c r="AN125" s="737"/>
      <c r="AO125" s="737"/>
      <c r="AP125" s="737"/>
      <c r="AQ125" s="737"/>
      <c r="AR125" s="737"/>
      <c r="AS125" s="614"/>
      <c r="AT125" s="270"/>
      <c r="AU125" s="270"/>
    </row>
    <row r="126" spans="5:47" ht="19.5" customHeight="1" thickBot="1">
      <c r="E126" s="694"/>
      <c r="F126" s="183" t="s">
        <v>303</v>
      </c>
      <c r="G126" s="41">
        <v>3</v>
      </c>
      <c r="H126" s="614"/>
      <c r="I126" s="743"/>
      <c r="J126" s="737"/>
      <c r="K126" s="737"/>
      <c r="L126" s="737"/>
      <c r="M126" s="730"/>
      <c r="N126" s="737"/>
      <c r="O126" s="737"/>
      <c r="P126" s="737"/>
      <c r="Q126" s="737"/>
      <c r="R126" s="743"/>
      <c r="S126" s="737"/>
      <c r="T126" s="743"/>
      <c r="U126" s="737"/>
      <c r="V126" s="743"/>
      <c r="W126" s="737"/>
      <c r="X126" s="743"/>
      <c r="Y126" s="737"/>
      <c r="Z126" s="743"/>
      <c r="AA126" s="737"/>
      <c r="AB126" s="737"/>
      <c r="AC126" s="737"/>
      <c r="AD126" s="737"/>
      <c r="AE126" s="737"/>
      <c r="AF126" s="737"/>
      <c r="AG126" s="737"/>
      <c r="AH126" s="737"/>
      <c r="AI126" s="737"/>
      <c r="AJ126" s="737"/>
      <c r="AK126" s="737"/>
      <c r="AL126" s="737"/>
      <c r="AM126" s="737"/>
      <c r="AN126" s="737"/>
      <c r="AO126" s="737"/>
      <c r="AP126" s="737"/>
      <c r="AQ126" s="737"/>
      <c r="AR126" s="737"/>
      <c r="AS126" s="614"/>
      <c r="AT126" s="270"/>
      <c r="AU126" s="270"/>
    </row>
    <row r="127" spans="5:47" ht="19.5" customHeight="1" thickBot="1">
      <c r="E127" s="694"/>
      <c r="F127" s="183" t="s">
        <v>337</v>
      </c>
      <c r="G127" s="41">
        <v>4</v>
      </c>
      <c r="H127" s="615"/>
      <c r="I127" s="743"/>
      <c r="J127" s="737"/>
      <c r="K127" s="737"/>
      <c r="L127" s="737"/>
      <c r="M127" s="731"/>
      <c r="N127" s="737"/>
      <c r="O127" s="737"/>
      <c r="P127" s="737"/>
      <c r="Q127" s="737"/>
      <c r="R127" s="743"/>
      <c r="S127" s="737"/>
      <c r="T127" s="743"/>
      <c r="U127" s="737"/>
      <c r="V127" s="743"/>
      <c r="W127" s="737"/>
      <c r="X127" s="743"/>
      <c r="Y127" s="737"/>
      <c r="Z127" s="743"/>
      <c r="AA127" s="737"/>
      <c r="AB127" s="737"/>
      <c r="AC127" s="737"/>
      <c r="AD127" s="737"/>
      <c r="AE127" s="737"/>
      <c r="AF127" s="737"/>
      <c r="AG127" s="737"/>
      <c r="AH127" s="737"/>
      <c r="AI127" s="737"/>
      <c r="AJ127" s="737"/>
      <c r="AK127" s="737"/>
      <c r="AL127" s="737"/>
      <c r="AM127" s="737"/>
      <c r="AN127" s="737"/>
      <c r="AO127" s="737"/>
      <c r="AP127" s="737"/>
      <c r="AQ127" s="737"/>
      <c r="AR127" s="737"/>
      <c r="AS127" s="615"/>
      <c r="AT127" s="270"/>
      <c r="AU127" s="270"/>
    </row>
    <row r="128" spans="5:47" ht="19.5" customHeight="1" thickBot="1">
      <c r="E128" s="694"/>
      <c r="F128" s="183" t="s">
        <v>338</v>
      </c>
      <c r="G128" s="41">
        <v>5</v>
      </c>
      <c r="H128" s="22">
        <v>5</v>
      </c>
      <c r="I128" s="41">
        <v>4</v>
      </c>
      <c r="J128" s="425">
        <v>5</v>
      </c>
      <c r="K128" s="425">
        <v>4</v>
      </c>
      <c r="L128" s="425">
        <v>5</v>
      </c>
      <c r="M128" s="425">
        <v>4</v>
      </c>
      <c r="N128" s="425">
        <v>5</v>
      </c>
      <c r="O128" s="425">
        <v>4</v>
      </c>
      <c r="P128" s="425">
        <v>4</v>
      </c>
      <c r="Q128" s="425">
        <v>5</v>
      </c>
      <c r="R128" s="41">
        <f>Q128</f>
        <v>5</v>
      </c>
      <c r="S128" s="425">
        <v>4</v>
      </c>
      <c r="T128" s="41">
        <v>5</v>
      </c>
      <c r="U128" s="425">
        <v>5</v>
      </c>
      <c r="V128" s="41">
        <v>3</v>
      </c>
      <c r="W128" s="425">
        <v>5</v>
      </c>
      <c r="X128" s="41">
        <v>5</v>
      </c>
      <c r="Y128" s="425">
        <v>5</v>
      </c>
      <c r="Z128" s="41">
        <v>3</v>
      </c>
      <c r="AA128" s="425">
        <v>5</v>
      </c>
      <c r="AB128" s="425">
        <v>5</v>
      </c>
      <c r="AC128" s="425">
        <v>4</v>
      </c>
      <c r="AD128" s="425">
        <v>4</v>
      </c>
      <c r="AE128" s="425">
        <v>4</v>
      </c>
      <c r="AF128" s="425">
        <v>5</v>
      </c>
      <c r="AG128" s="425">
        <v>5</v>
      </c>
      <c r="AH128" s="425">
        <v>5</v>
      </c>
      <c r="AI128" s="425">
        <v>4</v>
      </c>
      <c r="AJ128" s="425">
        <v>3</v>
      </c>
      <c r="AK128" s="425">
        <v>5</v>
      </c>
      <c r="AL128" s="425">
        <v>5</v>
      </c>
      <c r="AM128" s="425">
        <v>3</v>
      </c>
      <c r="AN128" s="425">
        <v>4</v>
      </c>
      <c r="AO128" s="425">
        <v>5</v>
      </c>
      <c r="AP128" s="425">
        <v>5</v>
      </c>
      <c r="AQ128" s="425">
        <v>5</v>
      </c>
      <c r="AR128" s="425">
        <v>4</v>
      </c>
      <c r="AS128" s="22">
        <v>5</v>
      </c>
      <c r="AT128" s="26"/>
      <c r="AU128" s="26"/>
    </row>
    <row r="129" spans="5:47" ht="19.5" customHeight="1" thickBot="1">
      <c r="E129" s="694"/>
      <c r="F129" s="183" t="s">
        <v>339</v>
      </c>
      <c r="G129" s="41">
        <v>3</v>
      </c>
      <c r="H129" s="624">
        <v>10</v>
      </c>
      <c r="I129" s="743">
        <v>10</v>
      </c>
      <c r="J129" s="737">
        <v>10</v>
      </c>
      <c r="K129" s="737">
        <v>7</v>
      </c>
      <c r="L129" s="737">
        <v>3</v>
      </c>
      <c r="M129" s="732">
        <v>9</v>
      </c>
      <c r="N129" s="737">
        <v>7</v>
      </c>
      <c r="O129" s="737">
        <v>6</v>
      </c>
      <c r="P129" s="737">
        <v>10</v>
      </c>
      <c r="Q129" s="737">
        <v>7</v>
      </c>
      <c r="R129" s="743">
        <v>9</v>
      </c>
      <c r="S129" s="737">
        <v>10</v>
      </c>
      <c r="T129" s="743">
        <v>10</v>
      </c>
      <c r="U129" s="737">
        <v>10</v>
      </c>
      <c r="V129" s="743">
        <v>9</v>
      </c>
      <c r="W129" s="737">
        <v>10</v>
      </c>
      <c r="X129" s="743">
        <v>10</v>
      </c>
      <c r="Y129" s="737">
        <v>10</v>
      </c>
      <c r="Z129" s="743">
        <v>9</v>
      </c>
      <c r="AA129" s="737">
        <v>10</v>
      </c>
      <c r="AB129" s="737">
        <v>8</v>
      </c>
      <c r="AC129" s="737">
        <v>9</v>
      </c>
      <c r="AD129" s="737">
        <v>8</v>
      </c>
      <c r="AE129" s="737">
        <v>4</v>
      </c>
      <c r="AF129" s="737">
        <v>10</v>
      </c>
      <c r="AG129" s="737">
        <v>3</v>
      </c>
      <c r="AH129" s="737">
        <v>8</v>
      </c>
      <c r="AI129" s="737">
        <v>10</v>
      </c>
      <c r="AJ129" s="737">
        <v>7</v>
      </c>
      <c r="AK129" s="737">
        <v>6</v>
      </c>
      <c r="AL129" s="737">
        <v>5</v>
      </c>
      <c r="AM129" s="737">
        <v>10</v>
      </c>
      <c r="AN129" s="737">
        <v>7</v>
      </c>
      <c r="AO129" s="737">
        <v>7</v>
      </c>
      <c r="AP129" s="737">
        <v>6</v>
      </c>
      <c r="AQ129" s="737">
        <v>10</v>
      </c>
      <c r="AR129" s="737">
        <v>10</v>
      </c>
      <c r="AS129" s="624">
        <v>10</v>
      </c>
      <c r="AT129" s="270"/>
      <c r="AU129" s="270"/>
    </row>
    <row r="130" spans="5:47" ht="19.5" customHeight="1" thickBot="1">
      <c r="E130" s="694"/>
      <c r="F130" s="183" t="s">
        <v>340</v>
      </c>
      <c r="G130" s="41">
        <v>1</v>
      </c>
      <c r="H130" s="614"/>
      <c r="I130" s="743"/>
      <c r="J130" s="737"/>
      <c r="K130" s="737"/>
      <c r="L130" s="737"/>
      <c r="M130" s="730"/>
      <c r="N130" s="737"/>
      <c r="O130" s="737"/>
      <c r="P130" s="737"/>
      <c r="Q130" s="737"/>
      <c r="R130" s="743"/>
      <c r="S130" s="737"/>
      <c r="T130" s="743"/>
      <c r="U130" s="737"/>
      <c r="V130" s="743"/>
      <c r="W130" s="737"/>
      <c r="X130" s="743"/>
      <c r="Y130" s="737"/>
      <c r="Z130" s="743"/>
      <c r="AA130" s="737"/>
      <c r="AB130" s="737"/>
      <c r="AC130" s="737"/>
      <c r="AD130" s="737"/>
      <c r="AE130" s="737"/>
      <c r="AF130" s="737"/>
      <c r="AG130" s="737"/>
      <c r="AH130" s="737"/>
      <c r="AI130" s="737"/>
      <c r="AJ130" s="737"/>
      <c r="AK130" s="737"/>
      <c r="AL130" s="737"/>
      <c r="AM130" s="737"/>
      <c r="AN130" s="737"/>
      <c r="AO130" s="737"/>
      <c r="AP130" s="737"/>
      <c r="AQ130" s="737"/>
      <c r="AR130" s="737"/>
      <c r="AS130" s="614"/>
      <c r="AT130" s="270"/>
      <c r="AU130" s="270"/>
    </row>
    <row r="131" spans="5:47" ht="19.5" customHeight="1" thickBot="1">
      <c r="E131" s="694"/>
      <c r="F131" s="183" t="s">
        <v>341</v>
      </c>
      <c r="G131" s="41">
        <v>4</v>
      </c>
      <c r="H131" s="614"/>
      <c r="I131" s="743"/>
      <c r="J131" s="737"/>
      <c r="K131" s="737"/>
      <c r="L131" s="737"/>
      <c r="M131" s="730"/>
      <c r="N131" s="737"/>
      <c r="O131" s="737"/>
      <c r="P131" s="737"/>
      <c r="Q131" s="737"/>
      <c r="R131" s="743"/>
      <c r="S131" s="737"/>
      <c r="T131" s="743"/>
      <c r="U131" s="737"/>
      <c r="V131" s="743"/>
      <c r="W131" s="737"/>
      <c r="X131" s="743"/>
      <c r="Y131" s="737"/>
      <c r="Z131" s="743"/>
      <c r="AA131" s="737"/>
      <c r="AB131" s="737"/>
      <c r="AC131" s="737"/>
      <c r="AD131" s="737"/>
      <c r="AE131" s="737"/>
      <c r="AF131" s="737"/>
      <c r="AG131" s="737"/>
      <c r="AH131" s="737"/>
      <c r="AI131" s="737"/>
      <c r="AJ131" s="737"/>
      <c r="AK131" s="737"/>
      <c r="AL131" s="737"/>
      <c r="AM131" s="737"/>
      <c r="AN131" s="737"/>
      <c r="AO131" s="737"/>
      <c r="AP131" s="737"/>
      <c r="AQ131" s="737"/>
      <c r="AR131" s="737"/>
      <c r="AS131" s="614"/>
      <c r="AT131" s="270"/>
      <c r="AU131" s="270"/>
    </row>
    <row r="132" spans="5:47" ht="19.5" customHeight="1" thickBot="1">
      <c r="E132" s="694"/>
      <c r="F132" s="183" t="s">
        <v>342</v>
      </c>
      <c r="G132" s="41">
        <v>1</v>
      </c>
      <c r="H132" s="614"/>
      <c r="I132" s="743"/>
      <c r="J132" s="737"/>
      <c r="K132" s="737"/>
      <c r="L132" s="737"/>
      <c r="M132" s="730"/>
      <c r="N132" s="737"/>
      <c r="O132" s="737"/>
      <c r="P132" s="737"/>
      <c r="Q132" s="737"/>
      <c r="R132" s="743"/>
      <c r="S132" s="737"/>
      <c r="T132" s="743"/>
      <c r="U132" s="737"/>
      <c r="V132" s="743"/>
      <c r="W132" s="737"/>
      <c r="X132" s="743"/>
      <c r="Y132" s="737"/>
      <c r="Z132" s="743"/>
      <c r="AA132" s="737"/>
      <c r="AB132" s="737"/>
      <c r="AC132" s="737"/>
      <c r="AD132" s="737"/>
      <c r="AE132" s="737"/>
      <c r="AF132" s="737"/>
      <c r="AG132" s="737"/>
      <c r="AH132" s="737"/>
      <c r="AI132" s="737"/>
      <c r="AJ132" s="737"/>
      <c r="AK132" s="737"/>
      <c r="AL132" s="737"/>
      <c r="AM132" s="737"/>
      <c r="AN132" s="737"/>
      <c r="AO132" s="737"/>
      <c r="AP132" s="737"/>
      <c r="AQ132" s="737"/>
      <c r="AR132" s="737"/>
      <c r="AS132" s="614"/>
      <c r="AT132" s="270"/>
      <c r="AU132" s="270"/>
    </row>
    <row r="133" spans="5:47" ht="19.5" customHeight="1" thickBot="1">
      <c r="E133" s="694"/>
      <c r="F133" s="183" t="s">
        <v>343</v>
      </c>
      <c r="G133" s="41">
        <v>1</v>
      </c>
      <c r="H133" s="615"/>
      <c r="I133" s="743"/>
      <c r="J133" s="737"/>
      <c r="K133" s="737"/>
      <c r="L133" s="737"/>
      <c r="M133" s="731"/>
      <c r="N133" s="737"/>
      <c r="O133" s="737"/>
      <c r="P133" s="737"/>
      <c r="Q133" s="737"/>
      <c r="R133" s="743"/>
      <c r="S133" s="737"/>
      <c r="T133" s="743"/>
      <c r="U133" s="737"/>
      <c r="V133" s="743"/>
      <c r="W133" s="737"/>
      <c r="X133" s="743"/>
      <c r="Y133" s="737"/>
      <c r="Z133" s="743"/>
      <c r="AA133" s="737"/>
      <c r="AB133" s="737"/>
      <c r="AC133" s="737"/>
      <c r="AD133" s="737"/>
      <c r="AE133" s="737"/>
      <c r="AF133" s="737"/>
      <c r="AG133" s="737"/>
      <c r="AH133" s="737"/>
      <c r="AI133" s="737"/>
      <c r="AJ133" s="737"/>
      <c r="AK133" s="737"/>
      <c r="AL133" s="737"/>
      <c r="AM133" s="737"/>
      <c r="AN133" s="737"/>
      <c r="AO133" s="737"/>
      <c r="AP133" s="737"/>
      <c r="AQ133" s="737"/>
      <c r="AR133" s="737"/>
      <c r="AS133" s="615"/>
      <c r="AT133" s="270"/>
      <c r="AU133" s="270"/>
    </row>
    <row r="134" spans="5:47" ht="19.5" customHeight="1" thickBot="1">
      <c r="E134" s="694"/>
      <c r="F134" s="183" t="s">
        <v>344</v>
      </c>
      <c r="G134" s="41">
        <v>5</v>
      </c>
      <c r="H134" s="705">
        <v>10</v>
      </c>
      <c r="I134" s="743">
        <v>10</v>
      </c>
      <c r="J134" s="737">
        <v>10</v>
      </c>
      <c r="K134" s="737">
        <v>10</v>
      </c>
      <c r="L134" s="737">
        <v>10</v>
      </c>
      <c r="M134" s="732">
        <v>10</v>
      </c>
      <c r="N134" s="737">
        <v>10</v>
      </c>
      <c r="O134" s="737">
        <v>10</v>
      </c>
      <c r="P134" s="737">
        <v>10</v>
      </c>
      <c r="Q134" s="737">
        <v>10</v>
      </c>
      <c r="R134" s="743">
        <f>SUM(Q134:Q135)</f>
        <v>10</v>
      </c>
      <c r="S134" s="737">
        <v>10</v>
      </c>
      <c r="T134" s="743">
        <v>10</v>
      </c>
      <c r="U134" s="737">
        <v>10</v>
      </c>
      <c r="V134" s="743">
        <v>10</v>
      </c>
      <c r="W134" s="737">
        <v>5</v>
      </c>
      <c r="X134" s="743">
        <v>10</v>
      </c>
      <c r="Y134" s="737">
        <v>10</v>
      </c>
      <c r="Z134" s="743">
        <v>5</v>
      </c>
      <c r="AA134" s="737">
        <v>10</v>
      </c>
      <c r="AB134" s="737">
        <v>10</v>
      </c>
      <c r="AC134" s="737">
        <v>10</v>
      </c>
      <c r="AD134" s="737">
        <v>7</v>
      </c>
      <c r="AE134" s="737">
        <v>5</v>
      </c>
      <c r="AF134" s="737">
        <v>10</v>
      </c>
      <c r="AG134" s="737">
        <v>10</v>
      </c>
      <c r="AH134" s="737">
        <v>10</v>
      </c>
      <c r="AI134" s="737">
        <v>5</v>
      </c>
      <c r="AJ134" s="737">
        <v>8</v>
      </c>
      <c r="AK134" s="737">
        <v>10</v>
      </c>
      <c r="AL134" s="737">
        <v>10</v>
      </c>
      <c r="AM134" s="737">
        <v>10</v>
      </c>
      <c r="AN134" s="737">
        <v>10</v>
      </c>
      <c r="AO134" s="737">
        <v>10</v>
      </c>
      <c r="AP134" s="737">
        <v>5</v>
      </c>
      <c r="AQ134" s="737">
        <v>10</v>
      </c>
      <c r="AR134" s="737">
        <v>10</v>
      </c>
      <c r="AS134" s="624">
        <v>10</v>
      </c>
      <c r="AT134" s="270"/>
      <c r="AU134" s="270"/>
    </row>
    <row r="135" spans="5:47" ht="19.5" customHeight="1" thickBot="1">
      <c r="E135" s="694"/>
      <c r="F135" s="184" t="s">
        <v>275</v>
      </c>
      <c r="G135" s="43">
        <v>5</v>
      </c>
      <c r="H135" s="790"/>
      <c r="I135" s="744"/>
      <c r="J135" s="738"/>
      <c r="K135" s="738"/>
      <c r="L135" s="738"/>
      <c r="M135" s="733"/>
      <c r="N135" s="738"/>
      <c r="O135" s="738"/>
      <c r="P135" s="738"/>
      <c r="Q135" s="738"/>
      <c r="R135" s="744"/>
      <c r="S135" s="738"/>
      <c r="T135" s="744"/>
      <c r="U135" s="738"/>
      <c r="V135" s="744"/>
      <c r="W135" s="738"/>
      <c r="X135" s="749"/>
      <c r="Y135" s="738"/>
      <c r="Z135" s="744"/>
      <c r="AA135" s="738"/>
      <c r="AB135" s="738"/>
      <c r="AC135" s="738"/>
      <c r="AD135" s="738"/>
      <c r="AE135" s="738"/>
      <c r="AF135" s="738"/>
      <c r="AG135" s="738"/>
      <c r="AH135" s="738"/>
      <c r="AI135" s="738"/>
      <c r="AJ135" s="738"/>
      <c r="AK135" s="738"/>
      <c r="AL135" s="738"/>
      <c r="AM135" s="738"/>
      <c r="AN135" s="738"/>
      <c r="AO135" s="738"/>
      <c r="AP135" s="738"/>
      <c r="AQ135" s="738"/>
      <c r="AR135" s="738"/>
      <c r="AS135" s="625"/>
      <c r="AT135" s="270"/>
      <c r="AU135" s="270"/>
    </row>
    <row r="136" spans="5:47" ht="19.5" customHeight="1" thickBot="1">
      <c r="E136" s="639"/>
      <c r="F136" s="692" t="s">
        <v>214</v>
      </c>
      <c r="G136" s="777"/>
      <c r="H136" s="25">
        <v>4</v>
      </c>
      <c r="I136" s="290">
        <f aca="true" t="shared" si="32" ref="I136:AR136">SUM(I124:I134)/10</f>
        <v>3.9</v>
      </c>
      <c r="J136" s="290">
        <f t="shared" si="32"/>
        <v>4</v>
      </c>
      <c r="K136" s="290">
        <f t="shared" si="32"/>
        <v>3.4</v>
      </c>
      <c r="L136" s="398">
        <f t="shared" si="32"/>
        <v>2.3</v>
      </c>
      <c r="M136" s="290">
        <f t="shared" si="32"/>
        <v>3.8</v>
      </c>
      <c r="N136" s="290">
        <f t="shared" si="32"/>
        <v>3.4</v>
      </c>
      <c r="O136" s="290">
        <f t="shared" si="32"/>
        <v>3.4</v>
      </c>
      <c r="P136" s="290">
        <f t="shared" si="32"/>
        <v>3.9</v>
      </c>
      <c r="Q136" s="290">
        <f t="shared" si="32"/>
        <v>3.7</v>
      </c>
      <c r="R136" s="290">
        <f t="shared" si="32"/>
        <v>3.6</v>
      </c>
      <c r="S136" s="290">
        <f t="shared" si="32"/>
        <v>3.2</v>
      </c>
      <c r="T136" s="290">
        <f t="shared" si="32"/>
        <v>3.5</v>
      </c>
      <c r="U136" s="290">
        <f t="shared" si="32"/>
        <v>3.9</v>
      </c>
      <c r="V136" s="290">
        <f t="shared" si="32"/>
        <v>3.6</v>
      </c>
      <c r="W136" s="290">
        <f t="shared" si="32"/>
        <v>3.4</v>
      </c>
      <c r="X136" s="290">
        <f t="shared" si="32"/>
        <v>3.7</v>
      </c>
      <c r="Y136" s="290">
        <f t="shared" si="32"/>
        <v>3.7</v>
      </c>
      <c r="Z136" s="290">
        <f t="shared" si="32"/>
        <v>3.1</v>
      </c>
      <c r="AA136" s="290">
        <f t="shared" si="32"/>
        <v>3.9</v>
      </c>
      <c r="AB136" s="290">
        <f t="shared" si="32"/>
        <v>3.8</v>
      </c>
      <c r="AC136" s="290">
        <f t="shared" si="32"/>
        <v>3.4</v>
      </c>
      <c r="AD136" s="290">
        <f t="shared" si="32"/>
        <v>3</v>
      </c>
      <c r="AE136" s="398">
        <f t="shared" si="32"/>
        <v>2.2</v>
      </c>
      <c r="AF136" s="290">
        <f t="shared" si="32"/>
        <v>3.8</v>
      </c>
      <c r="AG136" s="398">
        <f t="shared" si="32"/>
        <v>2.2</v>
      </c>
      <c r="AH136" s="290">
        <f t="shared" si="32"/>
        <v>3.4</v>
      </c>
      <c r="AI136" s="290">
        <f t="shared" si="32"/>
        <v>3.4</v>
      </c>
      <c r="AJ136" s="290">
        <f t="shared" si="32"/>
        <v>3.2</v>
      </c>
      <c r="AK136" s="290">
        <f t="shared" si="32"/>
        <v>3.1</v>
      </c>
      <c r="AL136" s="290">
        <f t="shared" si="32"/>
        <v>3.3</v>
      </c>
      <c r="AM136" s="290">
        <f t="shared" si="32"/>
        <v>3.8</v>
      </c>
      <c r="AN136" s="290">
        <f t="shared" si="32"/>
        <v>2.95</v>
      </c>
      <c r="AO136" s="290">
        <f t="shared" si="32"/>
        <v>3.7</v>
      </c>
      <c r="AP136" s="398">
        <f t="shared" si="32"/>
        <v>2</v>
      </c>
      <c r="AQ136" s="290">
        <f t="shared" si="32"/>
        <v>3.6</v>
      </c>
      <c r="AR136" s="290">
        <f t="shared" si="32"/>
        <v>3.6</v>
      </c>
      <c r="AS136" s="25">
        <v>4</v>
      </c>
      <c r="AT136" s="270"/>
      <c r="AU136" s="270"/>
    </row>
    <row r="137" spans="5:47" ht="19.5" customHeight="1" thickBot="1">
      <c r="E137" s="764" t="s">
        <v>319</v>
      </c>
      <c r="F137" s="190" t="s">
        <v>345</v>
      </c>
      <c r="G137" s="50">
        <v>5</v>
      </c>
      <c r="H137" s="614">
        <v>10</v>
      </c>
      <c r="I137" s="750">
        <v>10</v>
      </c>
      <c r="J137" s="730">
        <v>10</v>
      </c>
      <c r="K137" s="730">
        <v>9</v>
      </c>
      <c r="L137" s="730">
        <v>9</v>
      </c>
      <c r="M137" s="730">
        <v>8</v>
      </c>
      <c r="N137" s="730">
        <v>8</v>
      </c>
      <c r="O137" s="730">
        <v>9</v>
      </c>
      <c r="P137" s="730">
        <v>8</v>
      </c>
      <c r="Q137" s="730">
        <v>10</v>
      </c>
      <c r="R137" s="750">
        <v>10</v>
      </c>
      <c r="S137" s="730">
        <v>10</v>
      </c>
      <c r="T137" s="750">
        <v>10</v>
      </c>
      <c r="U137" s="730">
        <v>10</v>
      </c>
      <c r="V137" s="750">
        <v>9</v>
      </c>
      <c r="W137" s="730">
        <v>9</v>
      </c>
      <c r="X137" s="752">
        <v>7</v>
      </c>
      <c r="Y137" s="730">
        <v>9</v>
      </c>
      <c r="Z137" s="750">
        <v>8</v>
      </c>
      <c r="AA137" s="730">
        <v>8</v>
      </c>
      <c r="AB137" s="730">
        <v>9</v>
      </c>
      <c r="AC137" s="730">
        <v>9</v>
      </c>
      <c r="AD137" s="730">
        <v>7</v>
      </c>
      <c r="AE137" s="730">
        <v>8</v>
      </c>
      <c r="AF137" s="730">
        <v>8</v>
      </c>
      <c r="AG137" s="730">
        <v>8</v>
      </c>
      <c r="AH137" s="730">
        <v>9</v>
      </c>
      <c r="AI137" s="730">
        <v>10</v>
      </c>
      <c r="AJ137" s="730">
        <v>7</v>
      </c>
      <c r="AK137" s="730">
        <v>10</v>
      </c>
      <c r="AL137" s="730">
        <v>9</v>
      </c>
      <c r="AM137" s="730">
        <v>10</v>
      </c>
      <c r="AN137" s="730">
        <v>5</v>
      </c>
      <c r="AO137" s="730">
        <v>8</v>
      </c>
      <c r="AP137" s="730">
        <v>7</v>
      </c>
      <c r="AQ137" s="730">
        <v>5</v>
      </c>
      <c r="AR137" s="730">
        <v>10</v>
      </c>
      <c r="AS137" s="615">
        <v>10</v>
      </c>
      <c r="AT137" s="270"/>
      <c r="AU137" s="270"/>
    </row>
    <row r="138" spans="5:47" ht="19.5" customHeight="1" thickBot="1">
      <c r="E138" s="764"/>
      <c r="F138" s="183" t="s">
        <v>346</v>
      </c>
      <c r="G138" s="41">
        <v>1</v>
      </c>
      <c r="H138" s="614"/>
      <c r="I138" s="750"/>
      <c r="J138" s="730"/>
      <c r="K138" s="730"/>
      <c r="L138" s="730"/>
      <c r="M138" s="730"/>
      <c r="N138" s="730"/>
      <c r="O138" s="730"/>
      <c r="P138" s="730"/>
      <c r="Q138" s="730"/>
      <c r="R138" s="750"/>
      <c r="S138" s="730"/>
      <c r="T138" s="750"/>
      <c r="U138" s="730"/>
      <c r="V138" s="750"/>
      <c r="W138" s="730"/>
      <c r="X138" s="750"/>
      <c r="Y138" s="730"/>
      <c r="Z138" s="750"/>
      <c r="AA138" s="730"/>
      <c r="AB138" s="730"/>
      <c r="AC138" s="730"/>
      <c r="AD138" s="730"/>
      <c r="AE138" s="730"/>
      <c r="AF138" s="730"/>
      <c r="AG138" s="730"/>
      <c r="AH138" s="730"/>
      <c r="AI138" s="730"/>
      <c r="AJ138" s="730"/>
      <c r="AK138" s="730"/>
      <c r="AL138" s="730"/>
      <c r="AM138" s="730"/>
      <c r="AN138" s="730"/>
      <c r="AO138" s="730"/>
      <c r="AP138" s="730"/>
      <c r="AQ138" s="730"/>
      <c r="AR138" s="730"/>
      <c r="AS138" s="632"/>
      <c r="AT138" s="270"/>
      <c r="AU138" s="270"/>
    </row>
    <row r="139" spans="5:47" ht="19.5" customHeight="1" thickBot="1">
      <c r="E139" s="764"/>
      <c r="F139" s="183" t="s">
        <v>347</v>
      </c>
      <c r="G139" s="41">
        <v>4</v>
      </c>
      <c r="H139" s="615"/>
      <c r="I139" s="751"/>
      <c r="J139" s="731"/>
      <c r="K139" s="731"/>
      <c r="L139" s="731"/>
      <c r="M139" s="731"/>
      <c r="N139" s="731"/>
      <c r="O139" s="731"/>
      <c r="P139" s="731"/>
      <c r="Q139" s="731"/>
      <c r="R139" s="751"/>
      <c r="S139" s="731"/>
      <c r="T139" s="751"/>
      <c r="U139" s="731"/>
      <c r="V139" s="751"/>
      <c r="W139" s="731"/>
      <c r="X139" s="751"/>
      <c r="Y139" s="731"/>
      <c r="Z139" s="751"/>
      <c r="AA139" s="731"/>
      <c r="AB139" s="731"/>
      <c r="AC139" s="731"/>
      <c r="AD139" s="731"/>
      <c r="AE139" s="731"/>
      <c r="AF139" s="731"/>
      <c r="AG139" s="731"/>
      <c r="AH139" s="731"/>
      <c r="AI139" s="731"/>
      <c r="AJ139" s="731"/>
      <c r="AK139" s="731"/>
      <c r="AL139" s="731"/>
      <c r="AM139" s="731"/>
      <c r="AN139" s="731"/>
      <c r="AO139" s="731"/>
      <c r="AP139" s="731"/>
      <c r="AQ139" s="731"/>
      <c r="AR139" s="731"/>
      <c r="AS139" s="632"/>
      <c r="AT139" s="270"/>
      <c r="AU139" s="270"/>
    </row>
    <row r="140" spans="5:47" ht="19.5" customHeight="1" thickBot="1">
      <c r="E140" s="764"/>
      <c r="F140" s="183" t="s">
        <v>348</v>
      </c>
      <c r="G140" s="41">
        <v>2</v>
      </c>
      <c r="H140" s="632">
        <v>10</v>
      </c>
      <c r="I140" s="749">
        <v>10</v>
      </c>
      <c r="J140" s="732">
        <v>10</v>
      </c>
      <c r="K140" s="732">
        <v>10</v>
      </c>
      <c r="L140" s="732">
        <v>6</v>
      </c>
      <c r="M140" s="732">
        <v>8</v>
      </c>
      <c r="N140" s="732">
        <v>7</v>
      </c>
      <c r="O140" s="732">
        <v>8</v>
      </c>
      <c r="P140" s="732">
        <v>9</v>
      </c>
      <c r="Q140" s="732">
        <v>10</v>
      </c>
      <c r="R140" s="749">
        <v>10</v>
      </c>
      <c r="S140" s="732">
        <v>10</v>
      </c>
      <c r="T140" s="749">
        <v>6</v>
      </c>
      <c r="U140" s="732">
        <v>8</v>
      </c>
      <c r="V140" s="749">
        <v>7</v>
      </c>
      <c r="W140" s="732">
        <v>8</v>
      </c>
      <c r="X140" s="749">
        <v>6</v>
      </c>
      <c r="Y140" s="732">
        <v>10</v>
      </c>
      <c r="Z140" s="749">
        <v>8</v>
      </c>
      <c r="AA140" s="732">
        <v>3</v>
      </c>
      <c r="AB140" s="732">
        <v>9</v>
      </c>
      <c r="AC140" s="732">
        <v>8</v>
      </c>
      <c r="AD140" s="732">
        <v>8</v>
      </c>
      <c r="AE140" s="732">
        <v>6</v>
      </c>
      <c r="AF140" s="732">
        <v>10</v>
      </c>
      <c r="AG140" s="732">
        <v>6</v>
      </c>
      <c r="AH140" s="732">
        <v>8</v>
      </c>
      <c r="AI140" s="732">
        <v>10</v>
      </c>
      <c r="AJ140" s="732">
        <v>6</v>
      </c>
      <c r="AK140" s="732">
        <v>10</v>
      </c>
      <c r="AL140" s="732">
        <v>8</v>
      </c>
      <c r="AM140" s="732">
        <v>10</v>
      </c>
      <c r="AN140" s="732">
        <v>6</v>
      </c>
      <c r="AO140" s="732">
        <v>7</v>
      </c>
      <c r="AP140" s="732">
        <v>8</v>
      </c>
      <c r="AQ140" s="732">
        <v>1</v>
      </c>
      <c r="AR140" s="732">
        <v>10</v>
      </c>
      <c r="AS140" s="632">
        <v>10</v>
      </c>
      <c r="AT140" s="270"/>
      <c r="AU140" s="270"/>
    </row>
    <row r="141" spans="5:47" ht="19.5" customHeight="1" thickBot="1">
      <c r="E141" s="764"/>
      <c r="F141" s="183" t="s">
        <v>275</v>
      </c>
      <c r="G141" s="41">
        <v>2</v>
      </c>
      <c r="H141" s="632"/>
      <c r="I141" s="750"/>
      <c r="J141" s="730"/>
      <c r="K141" s="730"/>
      <c r="L141" s="730"/>
      <c r="M141" s="730"/>
      <c r="N141" s="730"/>
      <c r="O141" s="730"/>
      <c r="P141" s="730"/>
      <c r="Q141" s="730"/>
      <c r="R141" s="750"/>
      <c r="S141" s="730"/>
      <c r="T141" s="750"/>
      <c r="U141" s="730"/>
      <c r="V141" s="750"/>
      <c r="W141" s="730"/>
      <c r="X141" s="750"/>
      <c r="Y141" s="730"/>
      <c r="Z141" s="750"/>
      <c r="AA141" s="730"/>
      <c r="AB141" s="730"/>
      <c r="AC141" s="730"/>
      <c r="AD141" s="730"/>
      <c r="AE141" s="730"/>
      <c r="AF141" s="730"/>
      <c r="AG141" s="730"/>
      <c r="AH141" s="730"/>
      <c r="AI141" s="730"/>
      <c r="AJ141" s="730"/>
      <c r="AK141" s="730"/>
      <c r="AL141" s="730"/>
      <c r="AM141" s="730"/>
      <c r="AN141" s="730"/>
      <c r="AO141" s="730"/>
      <c r="AP141" s="730"/>
      <c r="AQ141" s="730"/>
      <c r="AR141" s="730"/>
      <c r="AS141" s="632"/>
      <c r="AT141" s="270"/>
      <c r="AU141" s="270"/>
    </row>
    <row r="142" spans="5:47" ht="19.5" customHeight="1" thickBot="1">
      <c r="E142" s="764"/>
      <c r="F142" s="183" t="s">
        <v>334</v>
      </c>
      <c r="G142" s="41">
        <v>2</v>
      </c>
      <c r="H142" s="632"/>
      <c r="I142" s="751"/>
      <c r="J142" s="731"/>
      <c r="K142" s="731"/>
      <c r="L142" s="731"/>
      <c r="M142" s="731"/>
      <c r="N142" s="731"/>
      <c r="O142" s="731"/>
      <c r="P142" s="731"/>
      <c r="Q142" s="731"/>
      <c r="R142" s="751"/>
      <c r="S142" s="731"/>
      <c r="T142" s="751"/>
      <c r="U142" s="731"/>
      <c r="V142" s="751"/>
      <c r="W142" s="731"/>
      <c r="X142" s="751"/>
      <c r="Y142" s="731"/>
      <c r="Z142" s="751"/>
      <c r="AA142" s="731"/>
      <c r="AB142" s="731"/>
      <c r="AC142" s="731"/>
      <c r="AD142" s="731"/>
      <c r="AE142" s="731"/>
      <c r="AF142" s="731"/>
      <c r="AG142" s="731"/>
      <c r="AH142" s="731"/>
      <c r="AI142" s="731"/>
      <c r="AJ142" s="731"/>
      <c r="AK142" s="731"/>
      <c r="AL142" s="731"/>
      <c r="AM142" s="731"/>
      <c r="AN142" s="731"/>
      <c r="AO142" s="731"/>
      <c r="AP142" s="731"/>
      <c r="AQ142" s="731"/>
      <c r="AR142" s="731"/>
      <c r="AS142" s="632"/>
      <c r="AT142" s="270"/>
      <c r="AU142" s="270"/>
    </row>
    <row r="143" spans="5:47" ht="19.5" customHeight="1" thickBot="1">
      <c r="E143" s="764"/>
      <c r="F143" s="449" t="s">
        <v>349</v>
      </c>
      <c r="G143" s="467">
        <v>10</v>
      </c>
      <c r="H143" s="754">
        <v>20</v>
      </c>
      <c r="I143" s="743">
        <v>20</v>
      </c>
      <c r="J143" s="737">
        <v>19</v>
      </c>
      <c r="K143" s="737">
        <v>19</v>
      </c>
      <c r="L143" s="737">
        <v>19</v>
      </c>
      <c r="M143" s="732">
        <v>19</v>
      </c>
      <c r="N143" s="737">
        <v>19</v>
      </c>
      <c r="O143" s="737">
        <v>18</v>
      </c>
      <c r="P143" s="737">
        <v>19</v>
      </c>
      <c r="Q143" s="737">
        <v>20</v>
      </c>
      <c r="R143" s="743">
        <v>17</v>
      </c>
      <c r="S143" s="737">
        <v>18</v>
      </c>
      <c r="T143" s="743">
        <v>17</v>
      </c>
      <c r="U143" s="737">
        <v>20</v>
      </c>
      <c r="V143" s="743">
        <v>18</v>
      </c>
      <c r="W143" s="737">
        <v>20</v>
      </c>
      <c r="X143" s="743">
        <v>19</v>
      </c>
      <c r="Y143" s="737">
        <v>20</v>
      </c>
      <c r="Z143" s="743">
        <v>19</v>
      </c>
      <c r="AA143" s="737">
        <v>19</v>
      </c>
      <c r="AB143" s="737">
        <v>19</v>
      </c>
      <c r="AC143" s="737">
        <v>20</v>
      </c>
      <c r="AD143" s="737">
        <v>20</v>
      </c>
      <c r="AE143" s="737">
        <v>17</v>
      </c>
      <c r="AF143" s="737">
        <v>19</v>
      </c>
      <c r="AG143" s="737">
        <v>19</v>
      </c>
      <c r="AH143" s="737">
        <v>20</v>
      </c>
      <c r="AI143" s="737">
        <v>20</v>
      </c>
      <c r="AJ143" s="737">
        <v>17</v>
      </c>
      <c r="AK143" s="737">
        <v>20</v>
      </c>
      <c r="AL143" s="737">
        <v>19</v>
      </c>
      <c r="AM143" s="737">
        <v>20</v>
      </c>
      <c r="AN143" s="737">
        <v>18</v>
      </c>
      <c r="AO143" s="737">
        <v>18</v>
      </c>
      <c r="AP143" s="737">
        <v>18</v>
      </c>
      <c r="AQ143" s="737">
        <v>19</v>
      </c>
      <c r="AR143" s="737">
        <v>19</v>
      </c>
      <c r="AS143" s="771">
        <v>20</v>
      </c>
      <c r="AT143" s="270"/>
      <c r="AU143" s="270"/>
    </row>
    <row r="144" spans="5:47" ht="19.5" customHeight="1" thickBot="1">
      <c r="E144" s="764"/>
      <c r="F144" s="469" t="s">
        <v>268</v>
      </c>
      <c r="G144" s="470">
        <v>10</v>
      </c>
      <c r="H144" s="755"/>
      <c r="I144" s="744"/>
      <c r="J144" s="738"/>
      <c r="K144" s="738"/>
      <c r="L144" s="738"/>
      <c r="M144" s="733"/>
      <c r="N144" s="738"/>
      <c r="O144" s="738"/>
      <c r="P144" s="738"/>
      <c r="Q144" s="738"/>
      <c r="R144" s="744"/>
      <c r="S144" s="738"/>
      <c r="T144" s="744"/>
      <c r="U144" s="738"/>
      <c r="V144" s="744"/>
      <c r="W144" s="738"/>
      <c r="X144" s="749"/>
      <c r="Y144" s="738"/>
      <c r="Z144" s="744"/>
      <c r="AA144" s="738"/>
      <c r="AB144" s="738"/>
      <c r="AC144" s="738"/>
      <c r="AD144" s="738"/>
      <c r="AE144" s="738"/>
      <c r="AF144" s="738"/>
      <c r="AG144" s="738"/>
      <c r="AH144" s="738"/>
      <c r="AI144" s="738"/>
      <c r="AJ144" s="738"/>
      <c r="AK144" s="738"/>
      <c r="AL144" s="738"/>
      <c r="AM144" s="738"/>
      <c r="AN144" s="738"/>
      <c r="AO144" s="738"/>
      <c r="AP144" s="738"/>
      <c r="AQ144" s="738"/>
      <c r="AR144" s="738"/>
      <c r="AS144" s="792"/>
      <c r="AT144" s="270"/>
      <c r="AU144" s="270"/>
    </row>
    <row r="145" spans="5:47" ht="19.5" customHeight="1" thickBot="1">
      <c r="E145" s="764"/>
      <c r="F145" s="616" t="s">
        <v>214</v>
      </c>
      <c r="G145" s="617"/>
      <c r="H145" s="106">
        <f aca="true" t="shared" si="33" ref="H145:AR145">SUM(H137:H144)/10</f>
        <v>4</v>
      </c>
      <c r="I145" s="278">
        <f t="shared" si="33"/>
        <v>4</v>
      </c>
      <c r="J145" s="278">
        <f t="shared" si="33"/>
        <v>3.9</v>
      </c>
      <c r="K145" s="278">
        <f t="shared" si="33"/>
        <v>3.8</v>
      </c>
      <c r="L145" s="278">
        <f t="shared" si="33"/>
        <v>3.4</v>
      </c>
      <c r="M145" s="278">
        <f t="shared" si="33"/>
        <v>3.5</v>
      </c>
      <c r="N145" s="278">
        <f t="shared" si="33"/>
        <v>3.4</v>
      </c>
      <c r="O145" s="278">
        <f t="shared" si="33"/>
        <v>3.5</v>
      </c>
      <c r="P145" s="278">
        <f t="shared" si="33"/>
        <v>3.6</v>
      </c>
      <c r="Q145" s="278">
        <f t="shared" si="33"/>
        <v>4</v>
      </c>
      <c r="R145" s="278">
        <f t="shared" si="33"/>
        <v>3.7</v>
      </c>
      <c r="S145" s="278">
        <f t="shared" si="33"/>
        <v>3.8</v>
      </c>
      <c r="T145" s="278">
        <f t="shared" si="33"/>
        <v>3.3</v>
      </c>
      <c r="U145" s="278">
        <f t="shared" si="33"/>
        <v>3.8</v>
      </c>
      <c r="V145" s="278">
        <f t="shared" si="33"/>
        <v>3.4</v>
      </c>
      <c r="W145" s="278">
        <f t="shared" si="33"/>
        <v>3.7</v>
      </c>
      <c r="X145" s="278">
        <f t="shared" si="33"/>
        <v>3.2</v>
      </c>
      <c r="Y145" s="278">
        <f t="shared" si="33"/>
        <v>3.9</v>
      </c>
      <c r="Z145" s="278">
        <f t="shared" si="33"/>
        <v>3.5</v>
      </c>
      <c r="AA145" s="278">
        <f t="shared" si="33"/>
        <v>3</v>
      </c>
      <c r="AB145" s="278">
        <f t="shared" si="33"/>
        <v>3.7</v>
      </c>
      <c r="AC145" s="278">
        <f t="shared" si="33"/>
        <v>3.7</v>
      </c>
      <c r="AD145" s="278">
        <f t="shared" si="33"/>
        <v>3.5</v>
      </c>
      <c r="AE145" s="278">
        <f t="shared" si="33"/>
        <v>3.1</v>
      </c>
      <c r="AF145" s="278">
        <f t="shared" si="33"/>
        <v>3.7</v>
      </c>
      <c r="AG145" s="278">
        <f t="shared" si="33"/>
        <v>3.3</v>
      </c>
      <c r="AH145" s="278">
        <f t="shared" si="33"/>
        <v>3.7</v>
      </c>
      <c r="AI145" s="278">
        <f t="shared" si="33"/>
        <v>4</v>
      </c>
      <c r="AJ145" s="278">
        <f t="shared" si="33"/>
        <v>3</v>
      </c>
      <c r="AK145" s="278">
        <f t="shared" si="33"/>
        <v>4</v>
      </c>
      <c r="AL145" s="278">
        <f t="shared" si="33"/>
        <v>3.6</v>
      </c>
      <c r="AM145" s="278">
        <f t="shared" si="33"/>
        <v>4</v>
      </c>
      <c r="AN145" s="278">
        <f t="shared" si="33"/>
        <v>2.9</v>
      </c>
      <c r="AO145" s="278">
        <f t="shared" si="33"/>
        <v>3.3</v>
      </c>
      <c r="AP145" s="278">
        <f t="shared" si="33"/>
        <v>3.3</v>
      </c>
      <c r="AQ145" s="278">
        <f t="shared" si="33"/>
        <v>2.5</v>
      </c>
      <c r="AR145" s="278">
        <f t="shared" si="33"/>
        <v>3.9</v>
      </c>
      <c r="AS145" s="83">
        <f>SUM(AS137:AS144)/10</f>
        <v>4</v>
      </c>
      <c r="AT145" s="270"/>
      <c r="AU145" s="270"/>
    </row>
    <row r="146" spans="5:47" ht="19.5" customHeight="1" thickBot="1">
      <c r="E146" s="694" t="s">
        <v>320</v>
      </c>
      <c r="F146" s="190" t="s">
        <v>350</v>
      </c>
      <c r="G146" s="50">
        <v>10</v>
      </c>
      <c r="H146" s="613">
        <v>20</v>
      </c>
      <c r="I146" s="751">
        <v>20</v>
      </c>
      <c r="J146" s="731">
        <v>12</v>
      </c>
      <c r="K146" s="731">
        <v>17</v>
      </c>
      <c r="L146" s="731">
        <v>6</v>
      </c>
      <c r="M146" s="730">
        <v>12</v>
      </c>
      <c r="N146" s="731">
        <v>17</v>
      </c>
      <c r="O146" s="731">
        <v>10</v>
      </c>
      <c r="P146" s="731">
        <v>10</v>
      </c>
      <c r="Q146" s="731">
        <v>14</v>
      </c>
      <c r="R146" s="751">
        <v>17</v>
      </c>
      <c r="S146" s="731">
        <v>20</v>
      </c>
      <c r="T146" s="751">
        <v>20</v>
      </c>
      <c r="U146" s="731">
        <v>22</v>
      </c>
      <c r="V146" s="751">
        <v>20</v>
      </c>
      <c r="W146" s="731">
        <v>10</v>
      </c>
      <c r="X146" s="745">
        <v>10</v>
      </c>
      <c r="Y146" s="731">
        <v>20</v>
      </c>
      <c r="Z146" s="751">
        <v>17</v>
      </c>
      <c r="AA146" s="731">
        <v>20</v>
      </c>
      <c r="AB146" s="731">
        <v>10</v>
      </c>
      <c r="AC146" s="731">
        <v>20</v>
      </c>
      <c r="AD146" s="731">
        <v>14</v>
      </c>
      <c r="AE146" s="731">
        <v>13</v>
      </c>
      <c r="AF146" s="731">
        <v>20</v>
      </c>
      <c r="AG146" s="731">
        <v>10</v>
      </c>
      <c r="AH146" s="731">
        <v>12</v>
      </c>
      <c r="AI146" s="731">
        <v>14</v>
      </c>
      <c r="AJ146" s="731">
        <v>18</v>
      </c>
      <c r="AK146" s="731">
        <v>20</v>
      </c>
      <c r="AL146" s="731">
        <v>20</v>
      </c>
      <c r="AM146" s="731">
        <v>20</v>
      </c>
      <c r="AN146" s="731">
        <v>2</v>
      </c>
      <c r="AO146" s="731">
        <v>12</v>
      </c>
      <c r="AP146" s="731">
        <v>20</v>
      </c>
      <c r="AQ146" s="731">
        <v>10</v>
      </c>
      <c r="AR146" s="731">
        <v>14</v>
      </c>
      <c r="AS146" s="614">
        <v>20</v>
      </c>
      <c r="AT146" s="270"/>
      <c r="AU146" s="270"/>
    </row>
    <row r="147" spans="5:47" ht="19.5" customHeight="1" thickBot="1">
      <c r="E147" s="694"/>
      <c r="F147" s="183" t="s">
        <v>245</v>
      </c>
      <c r="G147" s="41">
        <v>5</v>
      </c>
      <c r="H147" s="614"/>
      <c r="I147" s="743"/>
      <c r="J147" s="737"/>
      <c r="K147" s="737"/>
      <c r="L147" s="737"/>
      <c r="M147" s="730"/>
      <c r="N147" s="737"/>
      <c r="O147" s="737"/>
      <c r="P147" s="737"/>
      <c r="Q147" s="737"/>
      <c r="R147" s="743"/>
      <c r="S147" s="737"/>
      <c r="T147" s="743"/>
      <c r="U147" s="737"/>
      <c r="V147" s="743"/>
      <c r="W147" s="737"/>
      <c r="X147" s="743"/>
      <c r="Y147" s="737"/>
      <c r="Z147" s="743"/>
      <c r="AA147" s="737"/>
      <c r="AB147" s="737"/>
      <c r="AC147" s="737"/>
      <c r="AD147" s="737"/>
      <c r="AE147" s="737"/>
      <c r="AF147" s="737"/>
      <c r="AG147" s="737"/>
      <c r="AH147" s="737"/>
      <c r="AI147" s="737"/>
      <c r="AJ147" s="737"/>
      <c r="AK147" s="737"/>
      <c r="AL147" s="737"/>
      <c r="AM147" s="737"/>
      <c r="AN147" s="737"/>
      <c r="AO147" s="737"/>
      <c r="AP147" s="737"/>
      <c r="AQ147" s="737"/>
      <c r="AR147" s="737"/>
      <c r="AS147" s="614"/>
      <c r="AT147" s="270"/>
      <c r="AU147" s="270"/>
    </row>
    <row r="148" spans="5:47" ht="19.5" customHeight="1" thickBot="1">
      <c r="E148" s="694"/>
      <c r="F148" s="184" t="s">
        <v>246</v>
      </c>
      <c r="G148" s="43">
        <v>5</v>
      </c>
      <c r="H148" s="625"/>
      <c r="I148" s="744"/>
      <c r="J148" s="738"/>
      <c r="K148" s="738"/>
      <c r="L148" s="738"/>
      <c r="M148" s="733"/>
      <c r="N148" s="738"/>
      <c r="O148" s="738"/>
      <c r="P148" s="738"/>
      <c r="Q148" s="738"/>
      <c r="R148" s="744"/>
      <c r="S148" s="738"/>
      <c r="T148" s="744"/>
      <c r="U148" s="738"/>
      <c r="V148" s="744"/>
      <c r="W148" s="738"/>
      <c r="X148" s="749"/>
      <c r="Y148" s="738"/>
      <c r="Z148" s="744"/>
      <c r="AA148" s="738"/>
      <c r="AB148" s="738"/>
      <c r="AC148" s="738"/>
      <c r="AD148" s="738"/>
      <c r="AE148" s="738"/>
      <c r="AF148" s="738"/>
      <c r="AG148" s="738"/>
      <c r="AH148" s="738"/>
      <c r="AI148" s="738"/>
      <c r="AJ148" s="738"/>
      <c r="AK148" s="738"/>
      <c r="AL148" s="738"/>
      <c r="AM148" s="738"/>
      <c r="AN148" s="738"/>
      <c r="AO148" s="738"/>
      <c r="AP148" s="738"/>
      <c r="AQ148" s="738"/>
      <c r="AR148" s="738"/>
      <c r="AS148" s="625"/>
      <c r="AT148" s="270"/>
      <c r="AU148" s="270"/>
    </row>
    <row r="149" spans="5:47" ht="19.5" customHeight="1" thickBot="1">
      <c r="E149" s="639"/>
      <c r="F149" s="692" t="s">
        <v>214</v>
      </c>
      <c r="G149" s="693"/>
      <c r="H149" s="86">
        <v>2</v>
      </c>
      <c r="I149" s="290">
        <f aca="true" t="shared" si="34" ref="I149:AS149">SUM(I146)/10</f>
        <v>2</v>
      </c>
      <c r="J149" s="290">
        <f t="shared" si="34"/>
        <v>1.2</v>
      </c>
      <c r="K149" s="290">
        <f t="shared" si="34"/>
        <v>1.7</v>
      </c>
      <c r="L149" s="398">
        <f t="shared" si="34"/>
        <v>0.6</v>
      </c>
      <c r="M149" s="290">
        <f t="shared" si="34"/>
        <v>1.2</v>
      </c>
      <c r="N149" s="290">
        <f t="shared" si="34"/>
        <v>1.7</v>
      </c>
      <c r="O149" s="398">
        <f t="shared" si="34"/>
        <v>1</v>
      </c>
      <c r="P149" s="398">
        <f t="shared" si="34"/>
        <v>1</v>
      </c>
      <c r="Q149" s="290">
        <f t="shared" si="34"/>
        <v>1.4</v>
      </c>
      <c r="R149" s="290">
        <f t="shared" si="34"/>
        <v>1.7</v>
      </c>
      <c r="S149" s="290">
        <f t="shared" si="34"/>
        <v>2</v>
      </c>
      <c r="T149" s="290">
        <f t="shared" si="34"/>
        <v>2</v>
      </c>
      <c r="U149" s="290">
        <f t="shared" si="34"/>
        <v>2.2</v>
      </c>
      <c r="V149" s="290">
        <f t="shared" si="34"/>
        <v>2</v>
      </c>
      <c r="W149" s="398">
        <f t="shared" si="34"/>
        <v>1</v>
      </c>
      <c r="X149" s="398">
        <f t="shared" si="34"/>
        <v>1</v>
      </c>
      <c r="Y149" s="290">
        <f t="shared" si="34"/>
        <v>2</v>
      </c>
      <c r="Z149" s="290">
        <f t="shared" si="34"/>
        <v>1.7</v>
      </c>
      <c r="AA149" s="290">
        <f t="shared" si="34"/>
        <v>2</v>
      </c>
      <c r="AB149" s="398">
        <f t="shared" si="34"/>
        <v>1</v>
      </c>
      <c r="AC149" s="290">
        <f t="shared" si="34"/>
        <v>2</v>
      </c>
      <c r="AD149" s="290">
        <f t="shared" si="34"/>
        <v>1.4</v>
      </c>
      <c r="AE149" s="290">
        <f t="shared" si="34"/>
        <v>1.3</v>
      </c>
      <c r="AF149" s="290">
        <f t="shared" si="34"/>
        <v>2</v>
      </c>
      <c r="AG149" s="398">
        <f t="shared" si="34"/>
        <v>1</v>
      </c>
      <c r="AH149" s="290">
        <f t="shared" si="34"/>
        <v>1.2</v>
      </c>
      <c r="AI149" s="290">
        <f t="shared" si="34"/>
        <v>1.4</v>
      </c>
      <c r="AJ149" s="290">
        <f t="shared" si="34"/>
        <v>1.8</v>
      </c>
      <c r="AK149" s="290">
        <f t="shared" si="34"/>
        <v>2</v>
      </c>
      <c r="AL149" s="290">
        <f t="shared" si="34"/>
        <v>2</v>
      </c>
      <c r="AM149" s="290">
        <f t="shared" si="34"/>
        <v>2</v>
      </c>
      <c r="AN149" s="290">
        <f t="shared" si="34"/>
        <v>0.2</v>
      </c>
      <c r="AO149" s="290">
        <f t="shared" si="34"/>
        <v>1.2</v>
      </c>
      <c r="AP149" s="290">
        <f t="shared" si="34"/>
        <v>2</v>
      </c>
      <c r="AQ149" s="290">
        <f t="shared" si="34"/>
        <v>1</v>
      </c>
      <c r="AR149" s="290">
        <f t="shared" si="34"/>
        <v>1.4</v>
      </c>
      <c r="AS149" s="359">
        <f t="shared" si="34"/>
        <v>2</v>
      </c>
      <c r="AT149" s="270"/>
      <c r="AU149" s="270"/>
    </row>
    <row r="150" spans="5:47" ht="19.5" customHeight="1">
      <c r="E150" s="639" t="s">
        <v>325</v>
      </c>
      <c r="F150" s="448" t="s">
        <v>364</v>
      </c>
      <c r="G150" s="446">
        <v>10</v>
      </c>
      <c r="H150" s="446">
        <v>10</v>
      </c>
      <c r="I150" s="54">
        <v>8</v>
      </c>
      <c r="J150" s="428">
        <v>9</v>
      </c>
      <c r="K150" s="428">
        <v>10</v>
      </c>
      <c r="L150" s="428">
        <v>10</v>
      </c>
      <c r="M150" s="428">
        <v>9</v>
      </c>
      <c r="N150" s="428">
        <v>9</v>
      </c>
      <c r="O150" s="428">
        <v>9</v>
      </c>
      <c r="P150" s="428">
        <v>10</v>
      </c>
      <c r="Q150" s="428">
        <v>9</v>
      </c>
      <c r="R150" s="54">
        <v>9</v>
      </c>
      <c r="S150" s="428">
        <v>9</v>
      </c>
      <c r="T150" s="54">
        <v>10</v>
      </c>
      <c r="U150" s="428">
        <v>10</v>
      </c>
      <c r="V150" s="54">
        <v>8</v>
      </c>
      <c r="W150" s="428">
        <v>10</v>
      </c>
      <c r="X150" s="277">
        <v>10</v>
      </c>
      <c r="Y150" s="428">
        <v>9</v>
      </c>
      <c r="Z150" s="54">
        <v>10</v>
      </c>
      <c r="AA150" s="428">
        <v>10</v>
      </c>
      <c r="AB150" s="428">
        <v>10</v>
      </c>
      <c r="AC150" s="428">
        <v>10</v>
      </c>
      <c r="AD150" s="428">
        <v>10</v>
      </c>
      <c r="AE150" s="428">
        <v>9</v>
      </c>
      <c r="AF150" s="428">
        <v>10</v>
      </c>
      <c r="AG150" s="428">
        <v>10</v>
      </c>
      <c r="AH150" s="428">
        <v>10</v>
      </c>
      <c r="AI150" s="428">
        <v>5</v>
      </c>
      <c r="AJ150" s="428">
        <v>10</v>
      </c>
      <c r="AK150" s="428">
        <v>10</v>
      </c>
      <c r="AL150" s="428">
        <v>8</v>
      </c>
      <c r="AM150" s="428">
        <v>10</v>
      </c>
      <c r="AN150" s="428">
        <v>10</v>
      </c>
      <c r="AO150" s="428">
        <v>8</v>
      </c>
      <c r="AP150" s="428">
        <v>10</v>
      </c>
      <c r="AQ150" s="428">
        <v>10</v>
      </c>
      <c r="AR150" s="428">
        <v>10</v>
      </c>
      <c r="AS150" s="461">
        <v>10</v>
      </c>
      <c r="AT150" s="270"/>
      <c r="AU150" s="270"/>
    </row>
    <row r="151" spans="5:47" ht="19.5" customHeight="1">
      <c r="E151" s="640"/>
      <c r="F151" s="449" t="s">
        <v>365</v>
      </c>
      <c r="G151" s="450">
        <v>10</v>
      </c>
      <c r="H151" s="450">
        <v>10</v>
      </c>
      <c r="I151" s="55">
        <v>10</v>
      </c>
      <c r="J151" s="426">
        <v>10</v>
      </c>
      <c r="K151" s="426">
        <v>9</v>
      </c>
      <c r="L151" s="426">
        <v>10</v>
      </c>
      <c r="M151" s="426">
        <v>10</v>
      </c>
      <c r="N151" s="426">
        <v>10</v>
      </c>
      <c r="O151" s="426">
        <v>10</v>
      </c>
      <c r="P151" s="426">
        <v>10</v>
      </c>
      <c r="Q151" s="426">
        <v>10</v>
      </c>
      <c r="R151" s="55">
        <f>Q151</f>
        <v>10</v>
      </c>
      <c r="S151" s="426">
        <v>10</v>
      </c>
      <c r="T151" s="55">
        <v>7</v>
      </c>
      <c r="U151" s="426">
        <v>10</v>
      </c>
      <c r="V151" s="55">
        <v>10</v>
      </c>
      <c r="W151" s="426">
        <v>9</v>
      </c>
      <c r="X151" s="55">
        <v>10</v>
      </c>
      <c r="Y151" s="426">
        <v>10</v>
      </c>
      <c r="Z151" s="55">
        <v>9</v>
      </c>
      <c r="AA151" s="426">
        <v>9</v>
      </c>
      <c r="AB151" s="426">
        <v>10</v>
      </c>
      <c r="AC151" s="426">
        <v>10</v>
      </c>
      <c r="AD151" s="426">
        <v>10</v>
      </c>
      <c r="AE151" s="426">
        <v>10</v>
      </c>
      <c r="AF151" s="426">
        <v>9</v>
      </c>
      <c r="AG151" s="426">
        <v>10</v>
      </c>
      <c r="AH151" s="426">
        <v>10</v>
      </c>
      <c r="AI151" s="426">
        <v>10</v>
      </c>
      <c r="AJ151" s="426">
        <v>10</v>
      </c>
      <c r="AK151" s="426">
        <v>10</v>
      </c>
      <c r="AL151" s="426">
        <v>10</v>
      </c>
      <c r="AM151" s="426">
        <v>9</v>
      </c>
      <c r="AN151" s="426">
        <v>10</v>
      </c>
      <c r="AO151" s="426">
        <v>10</v>
      </c>
      <c r="AP151" s="426">
        <v>10</v>
      </c>
      <c r="AQ151" s="426">
        <v>10</v>
      </c>
      <c r="AR151" s="426">
        <v>5</v>
      </c>
      <c r="AS151" s="444">
        <v>10</v>
      </c>
      <c r="AT151" s="270"/>
      <c r="AU151" s="270"/>
    </row>
    <row r="152" spans="5:47" ht="19.5" customHeight="1">
      <c r="E152" s="640"/>
      <c r="F152" s="288" t="s">
        <v>366</v>
      </c>
      <c r="G152" s="9">
        <v>10</v>
      </c>
      <c r="H152" s="269">
        <v>10</v>
      </c>
      <c r="I152" s="55">
        <v>8</v>
      </c>
      <c r="J152" s="426">
        <v>10</v>
      </c>
      <c r="K152" s="426">
        <v>10</v>
      </c>
      <c r="L152" s="426">
        <v>8</v>
      </c>
      <c r="M152" s="426">
        <v>10</v>
      </c>
      <c r="N152" s="426">
        <v>10</v>
      </c>
      <c r="O152" s="426">
        <v>10</v>
      </c>
      <c r="P152" s="426">
        <v>10</v>
      </c>
      <c r="Q152" s="426">
        <v>8</v>
      </c>
      <c r="R152" s="55">
        <v>9</v>
      </c>
      <c r="S152" s="426">
        <v>9</v>
      </c>
      <c r="T152" s="55">
        <v>10</v>
      </c>
      <c r="U152" s="426">
        <v>10</v>
      </c>
      <c r="V152" s="55">
        <v>10</v>
      </c>
      <c r="W152" s="426">
        <v>10</v>
      </c>
      <c r="X152" s="55">
        <v>10</v>
      </c>
      <c r="Y152" s="426">
        <v>10</v>
      </c>
      <c r="Z152" s="55">
        <v>10</v>
      </c>
      <c r="AA152" s="426">
        <v>6</v>
      </c>
      <c r="AB152" s="426">
        <v>8</v>
      </c>
      <c r="AC152" s="426">
        <v>10</v>
      </c>
      <c r="AD152" s="426">
        <v>10</v>
      </c>
      <c r="AE152" s="426">
        <v>10</v>
      </c>
      <c r="AF152" s="426">
        <v>10</v>
      </c>
      <c r="AG152" s="426">
        <v>0</v>
      </c>
      <c r="AH152" s="426">
        <v>10</v>
      </c>
      <c r="AI152" s="426">
        <v>10</v>
      </c>
      <c r="AJ152" s="426">
        <v>10</v>
      </c>
      <c r="AK152" s="426">
        <v>10</v>
      </c>
      <c r="AL152" s="426">
        <v>10</v>
      </c>
      <c r="AM152" s="426">
        <v>10</v>
      </c>
      <c r="AN152" s="426">
        <v>10</v>
      </c>
      <c r="AO152" s="426">
        <v>10</v>
      </c>
      <c r="AP152" s="426">
        <v>10</v>
      </c>
      <c r="AQ152" s="426">
        <v>10</v>
      </c>
      <c r="AR152" s="426">
        <v>10</v>
      </c>
      <c r="AS152" s="269">
        <v>10</v>
      </c>
      <c r="AT152" s="270"/>
      <c r="AU152" s="270"/>
    </row>
    <row r="153" spans="5:47" ht="19.5" customHeight="1" thickBot="1">
      <c r="E153" s="640"/>
      <c r="F153" s="148" t="s">
        <v>367</v>
      </c>
      <c r="G153" s="17">
        <v>10</v>
      </c>
      <c r="H153" s="33">
        <v>10</v>
      </c>
      <c r="I153" s="276">
        <v>10</v>
      </c>
      <c r="J153" s="429">
        <v>10</v>
      </c>
      <c r="K153" s="429">
        <v>10</v>
      </c>
      <c r="L153" s="429">
        <v>9</v>
      </c>
      <c r="M153" s="429">
        <v>10</v>
      </c>
      <c r="N153" s="429">
        <v>10</v>
      </c>
      <c r="O153" s="429">
        <v>10</v>
      </c>
      <c r="P153" s="429">
        <v>10</v>
      </c>
      <c r="Q153" s="429">
        <v>10</v>
      </c>
      <c r="R153" s="276">
        <f>Q153</f>
        <v>10</v>
      </c>
      <c r="S153" s="429">
        <v>10</v>
      </c>
      <c r="T153" s="276">
        <v>10</v>
      </c>
      <c r="U153" s="429">
        <v>10</v>
      </c>
      <c r="V153" s="276">
        <v>10</v>
      </c>
      <c r="W153" s="429">
        <v>10</v>
      </c>
      <c r="X153" s="280">
        <v>8</v>
      </c>
      <c r="Y153" s="429">
        <v>10</v>
      </c>
      <c r="Z153" s="276">
        <v>10</v>
      </c>
      <c r="AA153" s="429">
        <v>10</v>
      </c>
      <c r="AB153" s="429">
        <v>10</v>
      </c>
      <c r="AC153" s="429">
        <v>10</v>
      </c>
      <c r="AD153" s="429">
        <v>10</v>
      </c>
      <c r="AE153" s="429">
        <v>10</v>
      </c>
      <c r="AF153" s="429">
        <v>10</v>
      </c>
      <c r="AG153" s="429">
        <v>10</v>
      </c>
      <c r="AH153" s="429">
        <v>10</v>
      </c>
      <c r="AI153" s="429">
        <v>10</v>
      </c>
      <c r="AJ153" s="429">
        <v>5</v>
      </c>
      <c r="AK153" s="429">
        <v>10</v>
      </c>
      <c r="AL153" s="429">
        <v>10</v>
      </c>
      <c r="AM153" s="429">
        <v>10</v>
      </c>
      <c r="AN153" s="429">
        <v>10</v>
      </c>
      <c r="AO153" s="429">
        <v>10</v>
      </c>
      <c r="AP153" s="429">
        <v>10</v>
      </c>
      <c r="AQ153" s="429">
        <v>10</v>
      </c>
      <c r="AR153" s="429">
        <v>10</v>
      </c>
      <c r="AS153" s="33">
        <v>10</v>
      </c>
      <c r="AT153" s="270"/>
      <c r="AU153" s="270"/>
    </row>
    <row r="154" spans="5:47" ht="19.5" customHeight="1" thickBot="1">
      <c r="E154" s="641"/>
      <c r="F154" s="616" t="s">
        <v>214</v>
      </c>
      <c r="G154" s="617"/>
      <c r="H154" s="86">
        <v>4</v>
      </c>
      <c r="I154" s="290">
        <f aca="true" t="shared" si="35" ref="I154:AR154">SUM(I150:I153)/10</f>
        <v>3.6</v>
      </c>
      <c r="J154" s="290">
        <f t="shared" si="35"/>
        <v>3.9</v>
      </c>
      <c r="K154" s="290">
        <f t="shared" si="35"/>
        <v>3.9</v>
      </c>
      <c r="L154" s="290">
        <f t="shared" si="35"/>
        <v>3.7</v>
      </c>
      <c r="M154" s="290">
        <f t="shared" si="35"/>
        <v>3.9</v>
      </c>
      <c r="N154" s="290">
        <f t="shared" si="35"/>
        <v>3.9</v>
      </c>
      <c r="O154" s="290">
        <f t="shared" si="35"/>
        <v>3.9</v>
      </c>
      <c r="P154" s="290">
        <f t="shared" si="35"/>
        <v>4</v>
      </c>
      <c r="Q154" s="290">
        <f t="shared" si="35"/>
        <v>3.7</v>
      </c>
      <c r="R154" s="290">
        <f t="shared" si="35"/>
        <v>3.8</v>
      </c>
      <c r="S154" s="290">
        <f t="shared" si="35"/>
        <v>3.8</v>
      </c>
      <c r="T154" s="290">
        <f t="shared" si="35"/>
        <v>3.7</v>
      </c>
      <c r="U154" s="290">
        <f t="shared" si="35"/>
        <v>4</v>
      </c>
      <c r="V154" s="290">
        <f t="shared" si="35"/>
        <v>3.8</v>
      </c>
      <c r="W154" s="290">
        <f t="shared" si="35"/>
        <v>3.9</v>
      </c>
      <c r="X154" s="290">
        <f t="shared" si="35"/>
        <v>3.8</v>
      </c>
      <c r="Y154" s="290">
        <f t="shared" si="35"/>
        <v>3.9</v>
      </c>
      <c r="Z154" s="290">
        <f t="shared" si="35"/>
        <v>3.9</v>
      </c>
      <c r="AA154" s="290">
        <f t="shared" si="35"/>
        <v>3.5</v>
      </c>
      <c r="AB154" s="290">
        <f t="shared" si="35"/>
        <v>3.8</v>
      </c>
      <c r="AC154" s="290">
        <f t="shared" si="35"/>
        <v>4</v>
      </c>
      <c r="AD154" s="290">
        <f t="shared" si="35"/>
        <v>4</v>
      </c>
      <c r="AE154" s="290">
        <f t="shared" si="35"/>
        <v>3.9</v>
      </c>
      <c r="AF154" s="290">
        <f t="shared" si="35"/>
        <v>3.9</v>
      </c>
      <c r="AG154" s="290">
        <f t="shared" si="35"/>
        <v>3</v>
      </c>
      <c r="AH154" s="290">
        <f t="shared" si="35"/>
        <v>4</v>
      </c>
      <c r="AI154" s="290">
        <f t="shared" si="35"/>
        <v>3.5</v>
      </c>
      <c r="AJ154" s="290">
        <f t="shared" si="35"/>
        <v>3.5</v>
      </c>
      <c r="AK154" s="290">
        <f t="shared" si="35"/>
        <v>4</v>
      </c>
      <c r="AL154" s="290">
        <f t="shared" si="35"/>
        <v>3.8</v>
      </c>
      <c r="AM154" s="290">
        <f t="shared" si="35"/>
        <v>3.9</v>
      </c>
      <c r="AN154" s="290">
        <f t="shared" si="35"/>
        <v>4</v>
      </c>
      <c r="AO154" s="290">
        <f t="shared" si="35"/>
        <v>3.8</v>
      </c>
      <c r="AP154" s="290">
        <f t="shared" si="35"/>
        <v>4</v>
      </c>
      <c r="AQ154" s="290">
        <f t="shared" si="35"/>
        <v>4</v>
      </c>
      <c r="AR154" s="290">
        <f t="shared" si="35"/>
        <v>3.5</v>
      </c>
      <c r="AS154" s="25">
        <v>4</v>
      </c>
      <c r="AT154" s="270"/>
      <c r="AU154" s="270"/>
    </row>
    <row r="155" spans="5:47" ht="19.5" customHeight="1" thickBot="1">
      <c r="E155" s="694" t="s">
        <v>327</v>
      </c>
      <c r="F155" s="182" t="s">
        <v>374</v>
      </c>
      <c r="G155" s="38">
        <v>24</v>
      </c>
      <c r="H155" s="613">
        <v>40</v>
      </c>
      <c r="I155" s="751">
        <v>24</v>
      </c>
      <c r="J155" s="731">
        <v>20</v>
      </c>
      <c r="K155" s="731">
        <v>28</v>
      </c>
      <c r="L155" s="731">
        <v>20</v>
      </c>
      <c r="M155" s="730">
        <v>30</v>
      </c>
      <c r="N155" s="731">
        <v>28</v>
      </c>
      <c r="O155" s="731">
        <v>26</v>
      </c>
      <c r="P155" s="731">
        <v>40</v>
      </c>
      <c r="Q155" s="731">
        <v>22</v>
      </c>
      <c r="R155" s="751">
        <v>28</v>
      </c>
      <c r="S155" s="731">
        <v>28</v>
      </c>
      <c r="T155" s="751">
        <v>24</v>
      </c>
      <c r="U155" s="731">
        <v>28</v>
      </c>
      <c r="V155" s="751">
        <v>30</v>
      </c>
      <c r="W155" s="731">
        <v>34</v>
      </c>
      <c r="X155" s="745">
        <v>24</v>
      </c>
      <c r="Y155" s="731">
        <v>24</v>
      </c>
      <c r="Z155" s="751">
        <v>24</v>
      </c>
      <c r="AA155" s="731">
        <v>24</v>
      </c>
      <c r="AB155" s="731">
        <v>22</v>
      </c>
      <c r="AC155" s="731">
        <v>22</v>
      </c>
      <c r="AD155" s="731">
        <v>28</v>
      </c>
      <c r="AE155" s="731">
        <v>18</v>
      </c>
      <c r="AF155" s="731">
        <v>16</v>
      </c>
      <c r="AG155" s="731">
        <v>28</v>
      </c>
      <c r="AH155" s="731">
        <v>16</v>
      </c>
      <c r="AI155" s="731">
        <v>28</v>
      </c>
      <c r="AJ155" s="731">
        <v>10</v>
      </c>
      <c r="AK155" s="731">
        <v>24</v>
      </c>
      <c r="AL155" s="731">
        <v>28</v>
      </c>
      <c r="AM155" s="731">
        <v>32</v>
      </c>
      <c r="AN155" s="731">
        <v>24</v>
      </c>
      <c r="AO155" s="731">
        <v>32</v>
      </c>
      <c r="AP155" s="731">
        <v>28</v>
      </c>
      <c r="AQ155" s="731">
        <v>24</v>
      </c>
      <c r="AR155" s="731">
        <v>24</v>
      </c>
      <c r="AS155" s="614">
        <v>40</v>
      </c>
      <c r="AT155" s="270"/>
      <c r="AU155" s="270"/>
    </row>
    <row r="156" spans="5:47" ht="19.5" customHeight="1" thickBot="1">
      <c r="E156" s="694"/>
      <c r="F156" s="183" t="s">
        <v>375</v>
      </c>
      <c r="G156" s="41">
        <v>10</v>
      </c>
      <c r="H156" s="614"/>
      <c r="I156" s="743"/>
      <c r="J156" s="737"/>
      <c r="K156" s="737"/>
      <c r="L156" s="737"/>
      <c r="M156" s="730"/>
      <c r="N156" s="737"/>
      <c r="O156" s="737"/>
      <c r="P156" s="737"/>
      <c r="Q156" s="737"/>
      <c r="R156" s="743"/>
      <c r="S156" s="737"/>
      <c r="T156" s="743"/>
      <c r="U156" s="737"/>
      <c r="V156" s="743"/>
      <c r="W156" s="737"/>
      <c r="X156" s="743"/>
      <c r="Y156" s="737"/>
      <c r="Z156" s="743"/>
      <c r="AA156" s="737"/>
      <c r="AB156" s="737"/>
      <c r="AC156" s="737"/>
      <c r="AD156" s="737"/>
      <c r="AE156" s="737"/>
      <c r="AF156" s="737"/>
      <c r="AG156" s="737"/>
      <c r="AH156" s="737"/>
      <c r="AI156" s="737"/>
      <c r="AJ156" s="737"/>
      <c r="AK156" s="737"/>
      <c r="AL156" s="737"/>
      <c r="AM156" s="737"/>
      <c r="AN156" s="737"/>
      <c r="AO156" s="737"/>
      <c r="AP156" s="737"/>
      <c r="AQ156" s="737"/>
      <c r="AR156" s="737"/>
      <c r="AS156" s="614"/>
      <c r="AT156" s="270"/>
      <c r="AU156" s="270"/>
    </row>
    <row r="157" spans="5:47" ht="19.5" customHeight="1" thickBot="1">
      <c r="E157" s="694"/>
      <c r="F157" s="183" t="s">
        <v>376</v>
      </c>
      <c r="G157" s="41">
        <v>6</v>
      </c>
      <c r="H157" s="615"/>
      <c r="I157" s="743"/>
      <c r="J157" s="737"/>
      <c r="K157" s="737"/>
      <c r="L157" s="737"/>
      <c r="M157" s="731"/>
      <c r="N157" s="737"/>
      <c r="O157" s="737"/>
      <c r="P157" s="737"/>
      <c r="Q157" s="737"/>
      <c r="R157" s="743"/>
      <c r="S157" s="737"/>
      <c r="T157" s="743"/>
      <c r="U157" s="737"/>
      <c r="V157" s="743"/>
      <c r="W157" s="737"/>
      <c r="X157" s="743"/>
      <c r="Y157" s="737"/>
      <c r="Z157" s="743"/>
      <c r="AA157" s="737"/>
      <c r="AB157" s="737"/>
      <c r="AC157" s="737"/>
      <c r="AD157" s="737"/>
      <c r="AE157" s="737"/>
      <c r="AF157" s="737"/>
      <c r="AG157" s="737"/>
      <c r="AH157" s="737"/>
      <c r="AI157" s="737"/>
      <c r="AJ157" s="737"/>
      <c r="AK157" s="737"/>
      <c r="AL157" s="737"/>
      <c r="AM157" s="737"/>
      <c r="AN157" s="737"/>
      <c r="AO157" s="737"/>
      <c r="AP157" s="737"/>
      <c r="AQ157" s="737"/>
      <c r="AR157" s="737"/>
      <c r="AS157" s="615"/>
      <c r="AT157" s="270"/>
      <c r="AU157" s="270"/>
    </row>
    <row r="158" spans="5:47" ht="19.5" customHeight="1" thickBot="1">
      <c r="E158" s="694"/>
      <c r="F158" s="183" t="s">
        <v>377</v>
      </c>
      <c r="G158" s="41">
        <v>10</v>
      </c>
      <c r="H158" s="624">
        <v>10</v>
      </c>
      <c r="I158" s="743">
        <v>8</v>
      </c>
      <c r="J158" s="737">
        <v>8</v>
      </c>
      <c r="K158" s="737">
        <v>10</v>
      </c>
      <c r="L158" s="737">
        <v>4</v>
      </c>
      <c r="M158" s="732">
        <v>0</v>
      </c>
      <c r="N158" s="737">
        <v>8</v>
      </c>
      <c r="O158" s="737">
        <v>7</v>
      </c>
      <c r="P158" s="737">
        <v>10</v>
      </c>
      <c r="Q158" s="737">
        <v>10</v>
      </c>
      <c r="R158" s="743">
        <v>8</v>
      </c>
      <c r="S158" s="737">
        <v>10</v>
      </c>
      <c r="T158" s="743">
        <v>8</v>
      </c>
      <c r="U158" s="737">
        <v>10</v>
      </c>
      <c r="V158" s="743">
        <v>10</v>
      </c>
      <c r="W158" s="737">
        <v>10</v>
      </c>
      <c r="X158" s="743">
        <v>6</v>
      </c>
      <c r="Y158" s="737">
        <v>10</v>
      </c>
      <c r="Z158" s="743">
        <v>8</v>
      </c>
      <c r="AA158" s="737">
        <v>10</v>
      </c>
      <c r="AB158" s="737">
        <v>10</v>
      </c>
      <c r="AC158" s="737">
        <v>4</v>
      </c>
      <c r="AD158" s="737">
        <v>10</v>
      </c>
      <c r="AE158" s="737">
        <v>0</v>
      </c>
      <c r="AF158" s="737">
        <v>8</v>
      </c>
      <c r="AG158" s="737">
        <v>10</v>
      </c>
      <c r="AH158" s="737">
        <v>8</v>
      </c>
      <c r="AI158" s="737">
        <v>10</v>
      </c>
      <c r="AJ158" s="737">
        <v>0</v>
      </c>
      <c r="AK158" s="737">
        <v>8</v>
      </c>
      <c r="AL158" s="737">
        <v>0</v>
      </c>
      <c r="AM158" s="737">
        <v>10</v>
      </c>
      <c r="AN158" s="737">
        <v>10</v>
      </c>
      <c r="AO158" s="737">
        <v>10</v>
      </c>
      <c r="AP158" s="737">
        <v>8</v>
      </c>
      <c r="AQ158" s="737">
        <v>0</v>
      </c>
      <c r="AR158" s="737">
        <v>10</v>
      </c>
      <c r="AS158" s="624">
        <v>10</v>
      </c>
      <c r="AT158" s="270"/>
      <c r="AU158" s="270"/>
    </row>
    <row r="159" spans="5:47" ht="19.5" customHeight="1" thickBot="1">
      <c r="E159" s="694"/>
      <c r="F159" s="184" t="s">
        <v>378</v>
      </c>
      <c r="G159" s="64" t="s">
        <v>71</v>
      </c>
      <c r="H159" s="625"/>
      <c r="I159" s="744"/>
      <c r="J159" s="738"/>
      <c r="K159" s="738"/>
      <c r="L159" s="738"/>
      <c r="M159" s="733"/>
      <c r="N159" s="738"/>
      <c r="O159" s="738"/>
      <c r="P159" s="738"/>
      <c r="Q159" s="738"/>
      <c r="R159" s="744"/>
      <c r="S159" s="738"/>
      <c r="T159" s="744"/>
      <c r="U159" s="738"/>
      <c r="V159" s="744"/>
      <c r="W159" s="738"/>
      <c r="X159" s="744"/>
      <c r="Y159" s="738"/>
      <c r="Z159" s="744"/>
      <c r="AA159" s="738"/>
      <c r="AB159" s="738"/>
      <c r="AC159" s="738"/>
      <c r="AD159" s="738"/>
      <c r="AE159" s="738"/>
      <c r="AF159" s="738"/>
      <c r="AG159" s="738"/>
      <c r="AH159" s="738"/>
      <c r="AI159" s="738"/>
      <c r="AJ159" s="738"/>
      <c r="AK159" s="738"/>
      <c r="AL159" s="738"/>
      <c r="AM159" s="738"/>
      <c r="AN159" s="738"/>
      <c r="AO159" s="738"/>
      <c r="AP159" s="738"/>
      <c r="AQ159" s="738"/>
      <c r="AR159" s="738"/>
      <c r="AS159" s="625"/>
      <c r="AT159" s="270"/>
      <c r="AU159" s="270"/>
    </row>
    <row r="160" spans="5:47" ht="19.5" customHeight="1" thickBot="1">
      <c r="E160" s="694"/>
      <c r="F160" s="616" t="s">
        <v>214</v>
      </c>
      <c r="G160" s="617"/>
      <c r="H160" s="86">
        <v>5</v>
      </c>
      <c r="I160" s="290">
        <f aca="true" t="shared" si="36" ref="I160:AR160">SUM(I155:I158)/10</f>
        <v>3.2</v>
      </c>
      <c r="J160" s="290">
        <f t="shared" si="36"/>
        <v>2.8</v>
      </c>
      <c r="K160" s="290">
        <f t="shared" si="36"/>
        <v>3.8</v>
      </c>
      <c r="L160" s="398">
        <f t="shared" si="36"/>
        <v>2.4</v>
      </c>
      <c r="M160" s="290">
        <f t="shared" si="36"/>
        <v>3</v>
      </c>
      <c r="N160" s="290">
        <f t="shared" si="36"/>
        <v>3.6</v>
      </c>
      <c r="O160" s="290">
        <f t="shared" si="36"/>
        <v>3.3</v>
      </c>
      <c r="P160" s="290">
        <f t="shared" si="36"/>
        <v>5</v>
      </c>
      <c r="Q160" s="290">
        <f t="shared" si="36"/>
        <v>3.2</v>
      </c>
      <c r="R160" s="290">
        <f t="shared" si="36"/>
        <v>3.6</v>
      </c>
      <c r="S160" s="290">
        <f t="shared" si="36"/>
        <v>3.8</v>
      </c>
      <c r="T160" s="290">
        <f t="shared" si="36"/>
        <v>3.2</v>
      </c>
      <c r="U160" s="290">
        <f t="shared" si="36"/>
        <v>3.8</v>
      </c>
      <c r="V160" s="290">
        <f t="shared" si="36"/>
        <v>4</v>
      </c>
      <c r="W160" s="290">
        <f t="shared" si="36"/>
        <v>4.4</v>
      </c>
      <c r="X160" s="290">
        <f t="shared" si="36"/>
        <v>3</v>
      </c>
      <c r="Y160" s="290">
        <f t="shared" si="36"/>
        <v>3.4</v>
      </c>
      <c r="Z160" s="290">
        <f t="shared" si="36"/>
        <v>3.2</v>
      </c>
      <c r="AA160" s="290">
        <f t="shared" si="36"/>
        <v>3.4</v>
      </c>
      <c r="AB160" s="290">
        <f t="shared" si="36"/>
        <v>3.2</v>
      </c>
      <c r="AC160" s="398">
        <f t="shared" si="36"/>
        <v>2.6</v>
      </c>
      <c r="AD160" s="290">
        <f t="shared" si="36"/>
        <v>3.8</v>
      </c>
      <c r="AE160" s="398">
        <f t="shared" si="36"/>
        <v>1.8</v>
      </c>
      <c r="AF160" s="398">
        <f t="shared" si="36"/>
        <v>2.4</v>
      </c>
      <c r="AG160" s="290">
        <f t="shared" si="36"/>
        <v>3.8</v>
      </c>
      <c r="AH160" s="398">
        <f t="shared" si="36"/>
        <v>2.4</v>
      </c>
      <c r="AI160" s="290">
        <f t="shared" si="36"/>
        <v>3.8</v>
      </c>
      <c r="AJ160" s="398">
        <f t="shared" si="36"/>
        <v>1</v>
      </c>
      <c r="AK160" s="290">
        <f t="shared" si="36"/>
        <v>3.2</v>
      </c>
      <c r="AL160" s="398">
        <f t="shared" si="36"/>
        <v>2.8</v>
      </c>
      <c r="AM160" s="290">
        <f t="shared" si="36"/>
        <v>4.2</v>
      </c>
      <c r="AN160" s="290">
        <f t="shared" si="36"/>
        <v>3.4</v>
      </c>
      <c r="AO160" s="290">
        <f t="shared" si="36"/>
        <v>4.2</v>
      </c>
      <c r="AP160" s="290">
        <f t="shared" si="36"/>
        <v>3.6</v>
      </c>
      <c r="AQ160" s="398">
        <f t="shared" si="36"/>
        <v>2.4</v>
      </c>
      <c r="AR160" s="290">
        <f t="shared" si="36"/>
        <v>3.4</v>
      </c>
      <c r="AS160" s="86">
        <v>5</v>
      </c>
      <c r="AT160" s="270"/>
      <c r="AU160" s="270"/>
    </row>
    <row r="161" spans="5:47" ht="25.5" customHeight="1">
      <c r="E161" s="791" t="s">
        <v>363</v>
      </c>
      <c r="F161" s="791"/>
      <c r="G161" s="791"/>
      <c r="H161" s="310">
        <f aca="true" t="shared" si="37" ref="H161:M161">SUM(H114+H123+H136+H145+H149+H154+H160)</f>
        <v>28</v>
      </c>
      <c r="I161" s="734">
        <f t="shared" si="37"/>
        <v>25.6</v>
      </c>
      <c r="J161" s="734">
        <f t="shared" si="37"/>
        <v>24.599999999999998</v>
      </c>
      <c r="K161" s="734">
        <f t="shared" si="37"/>
        <v>24.5</v>
      </c>
      <c r="L161" s="734">
        <f t="shared" si="37"/>
        <v>18.9</v>
      </c>
      <c r="M161" s="734">
        <f t="shared" si="37"/>
        <v>23.599999999999998</v>
      </c>
      <c r="N161" s="362">
        <f aca="true" t="shared" si="38" ref="N161:AN161">SUM(N114+N123+N136+N145+N149+N154+N160)</f>
        <v>23.3</v>
      </c>
      <c r="O161" s="362">
        <f t="shared" si="38"/>
        <v>22.8</v>
      </c>
      <c r="P161" s="362">
        <f t="shared" si="38"/>
        <v>26.1</v>
      </c>
      <c r="Q161" s="734">
        <f>SUM(Q114+Q123+Q136+Q145+Q149+Q154+Q160)</f>
        <v>24.599999999999998</v>
      </c>
      <c r="R161" s="362">
        <f t="shared" si="38"/>
        <v>25.200000000000003</v>
      </c>
      <c r="S161" s="362">
        <f t="shared" si="38"/>
        <v>24.6</v>
      </c>
      <c r="T161" s="362">
        <f t="shared" si="38"/>
        <v>24.2</v>
      </c>
      <c r="U161" s="362">
        <f t="shared" si="38"/>
        <v>26.3</v>
      </c>
      <c r="V161" s="362">
        <f t="shared" si="38"/>
        <v>23.8</v>
      </c>
      <c r="W161" s="362">
        <f t="shared" si="38"/>
        <v>24.799999999999997</v>
      </c>
      <c r="X161" s="362">
        <f t="shared" si="38"/>
        <v>21.3</v>
      </c>
      <c r="Y161" s="362">
        <f t="shared" si="38"/>
        <v>25.699999999999996</v>
      </c>
      <c r="Z161" s="362">
        <f t="shared" si="38"/>
        <v>23.299999999999997</v>
      </c>
      <c r="AA161" s="362">
        <f t="shared" si="38"/>
        <v>24.1</v>
      </c>
      <c r="AB161" s="568">
        <f t="shared" si="38"/>
        <v>23.3</v>
      </c>
      <c r="AC161" s="362">
        <f t="shared" si="38"/>
        <v>22.1</v>
      </c>
      <c r="AD161" s="362">
        <f t="shared" si="38"/>
        <v>22.8</v>
      </c>
      <c r="AE161" s="577">
        <f t="shared" si="38"/>
        <v>19.8</v>
      </c>
      <c r="AF161" s="568">
        <f t="shared" si="38"/>
        <v>24.599999999999998</v>
      </c>
      <c r="AG161" s="362">
        <f t="shared" si="38"/>
        <v>20.5</v>
      </c>
      <c r="AH161" s="573">
        <f t="shared" si="38"/>
        <v>22.9</v>
      </c>
      <c r="AI161" s="362">
        <f t="shared" si="38"/>
        <v>24.2</v>
      </c>
      <c r="AJ161" s="362">
        <f t="shared" si="38"/>
        <v>20.6</v>
      </c>
      <c r="AK161" s="568">
        <f t="shared" si="38"/>
        <v>23.900000000000002</v>
      </c>
      <c r="AL161" s="362">
        <f t="shared" si="38"/>
        <v>23.1</v>
      </c>
      <c r="AM161" s="577">
        <f t="shared" si="38"/>
        <v>25.9</v>
      </c>
      <c r="AN161" s="362">
        <f t="shared" si="38"/>
        <v>19.549999999999997</v>
      </c>
      <c r="AO161" s="362">
        <f>SUM(AO114+AO123+AO136+AO145+AO149+AO154+AO160)</f>
        <v>23.3</v>
      </c>
      <c r="AP161" s="362">
        <f>SUM(AP114+AP123+AP136+AP145+AP149+AP154+AP160)</f>
        <v>22.8</v>
      </c>
      <c r="AQ161" s="362">
        <f>SUM(AQ114+AQ123+AQ136+AQ145+AQ149+AQ154+AQ160)</f>
        <v>20.9</v>
      </c>
      <c r="AR161" s="362">
        <f>SUM(AR114+AR123+AR136+AR145+AR149+AR154+AR160)</f>
        <v>23.599999999999998</v>
      </c>
      <c r="AS161" s="363">
        <f>SUM(AS114+AS123+AS136+AS145+AS149+AS154+AS160)</f>
        <v>28</v>
      </c>
      <c r="AT161" s="270"/>
      <c r="AU161" s="270"/>
    </row>
    <row r="162" spans="5:47" ht="1.5" customHeight="1">
      <c r="E162" s="302"/>
      <c r="F162" s="302"/>
      <c r="G162" s="302"/>
      <c r="H162" s="179"/>
      <c r="I162" s="735"/>
      <c r="J162" s="735"/>
      <c r="K162" s="735"/>
      <c r="L162" s="735"/>
      <c r="M162" s="735"/>
      <c r="N162" s="550"/>
      <c r="O162" s="550"/>
      <c r="P162" s="550"/>
      <c r="Q162" s="735"/>
      <c r="R162" s="440"/>
      <c r="S162" s="550"/>
      <c r="T162" s="440"/>
      <c r="U162" s="550"/>
      <c r="V162" s="440"/>
      <c r="W162" s="550"/>
      <c r="X162" s="440"/>
      <c r="Y162" s="550"/>
      <c r="Z162" s="440"/>
      <c r="AA162" s="550"/>
      <c r="AB162" s="571"/>
      <c r="AC162" s="552"/>
      <c r="AD162" s="552"/>
      <c r="AE162" s="578"/>
      <c r="AF162" s="569"/>
      <c r="AG162" s="552"/>
      <c r="AH162" s="574"/>
      <c r="AI162" s="550"/>
      <c r="AJ162" s="550"/>
      <c r="AK162" s="571"/>
      <c r="AL162" s="552"/>
      <c r="AM162" s="578"/>
      <c r="AN162" s="552"/>
      <c r="AO162" s="550"/>
      <c r="AP162" s="550"/>
      <c r="AQ162" s="550"/>
      <c r="AR162" s="550"/>
      <c r="AS162" s="365"/>
      <c r="AT162" s="270"/>
      <c r="AU162" s="270"/>
    </row>
    <row r="163" spans="5:47" ht="1.5" customHeight="1" thickBot="1">
      <c r="E163" s="302"/>
      <c r="F163" s="302"/>
      <c r="G163" s="302"/>
      <c r="H163" s="179"/>
      <c r="I163" s="736"/>
      <c r="J163" s="736"/>
      <c r="K163" s="736"/>
      <c r="L163" s="736"/>
      <c r="M163" s="736"/>
      <c r="N163" s="551"/>
      <c r="O163" s="551"/>
      <c r="P163" s="551"/>
      <c r="Q163" s="736"/>
      <c r="R163" s="441"/>
      <c r="S163" s="551"/>
      <c r="T163" s="441"/>
      <c r="U163" s="551"/>
      <c r="V163" s="441"/>
      <c r="W163" s="551"/>
      <c r="X163" s="441"/>
      <c r="Y163" s="551"/>
      <c r="Z163" s="441"/>
      <c r="AA163" s="551"/>
      <c r="AB163" s="572"/>
      <c r="AC163" s="562"/>
      <c r="AD163" s="562"/>
      <c r="AE163" s="579"/>
      <c r="AF163" s="580"/>
      <c r="AG163" s="562"/>
      <c r="AH163" s="575"/>
      <c r="AI163" s="551"/>
      <c r="AJ163" s="551"/>
      <c r="AK163" s="572"/>
      <c r="AL163" s="562"/>
      <c r="AM163" s="579"/>
      <c r="AN163" s="562"/>
      <c r="AO163" s="551"/>
      <c r="AP163" s="551"/>
      <c r="AQ163" s="551"/>
      <c r="AR163" s="551"/>
      <c r="AS163" s="367"/>
      <c r="AT163" s="270"/>
      <c r="AU163" s="270"/>
    </row>
    <row r="164" spans="5:47" ht="19.5" customHeight="1" thickBot="1">
      <c r="E164" s="764" t="s">
        <v>322</v>
      </c>
      <c r="F164" s="190" t="s">
        <v>379</v>
      </c>
      <c r="G164" s="50">
        <v>12</v>
      </c>
      <c r="H164" s="613">
        <v>30</v>
      </c>
      <c r="I164" s="745">
        <v>30</v>
      </c>
      <c r="J164" s="739">
        <v>30</v>
      </c>
      <c r="K164" s="739">
        <v>28</v>
      </c>
      <c r="L164" s="739">
        <v>22</v>
      </c>
      <c r="M164" s="806">
        <v>29</v>
      </c>
      <c r="N164" s="739">
        <v>25</v>
      </c>
      <c r="O164" s="739">
        <v>28</v>
      </c>
      <c r="P164" s="739">
        <v>30</v>
      </c>
      <c r="Q164" s="739">
        <v>25</v>
      </c>
      <c r="R164" s="745">
        <v>20</v>
      </c>
      <c r="S164" s="739">
        <v>30</v>
      </c>
      <c r="T164" s="745">
        <v>30</v>
      </c>
      <c r="U164" s="739">
        <v>30</v>
      </c>
      <c r="V164" s="745">
        <v>30</v>
      </c>
      <c r="W164" s="739">
        <v>24</v>
      </c>
      <c r="X164" s="745">
        <v>25</v>
      </c>
      <c r="Y164" s="739">
        <v>30</v>
      </c>
      <c r="Z164" s="745">
        <v>29</v>
      </c>
      <c r="AA164" s="739">
        <v>30</v>
      </c>
      <c r="AB164" s="739">
        <v>30</v>
      </c>
      <c r="AC164" s="739">
        <v>27</v>
      </c>
      <c r="AD164" s="739">
        <v>29</v>
      </c>
      <c r="AE164" s="739">
        <v>22</v>
      </c>
      <c r="AF164" s="739">
        <v>29</v>
      </c>
      <c r="AG164" s="739">
        <v>26</v>
      </c>
      <c r="AH164" s="739">
        <v>29</v>
      </c>
      <c r="AI164" s="739">
        <v>28</v>
      </c>
      <c r="AJ164" s="739">
        <v>25</v>
      </c>
      <c r="AK164" s="739">
        <v>30</v>
      </c>
      <c r="AL164" s="739">
        <v>30</v>
      </c>
      <c r="AM164" s="739">
        <v>30</v>
      </c>
      <c r="AN164" s="739">
        <v>30</v>
      </c>
      <c r="AO164" s="739">
        <v>26</v>
      </c>
      <c r="AP164" s="739">
        <v>22</v>
      </c>
      <c r="AQ164" s="739">
        <v>23</v>
      </c>
      <c r="AR164" s="739">
        <v>30</v>
      </c>
      <c r="AS164" s="613">
        <v>30</v>
      </c>
      <c r="AT164" s="270"/>
      <c r="AU164" s="270"/>
    </row>
    <row r="165" spans="5:47" ht="19.5" customHeight="1" thickBot="1">
      <c r="E165" s="764"/>
      <c r="F165" s="183" t="s">
        <v>380</v>
      </c>
      <c r="G165" s="41">
        <v>4</v>
      </c>
      <c r="H165" s="614"/>
      <c r="I165" s="743"/>
      <c r="J165" s="737"/>
      <c r="K165" s="737"/>
      <c r="L165" s="737"/>
      <c r="M165" s="730"/>
      <c r="N165" s="737"/>
      <c r="O165" s="737"/>
      <c r="P165" s="737"/>
      <c r="Q165" s="737"/>
      <c r="R165" s="743"/>
      <c r="S165" s="737"/>
      <c r="T165" s="743"/>
      <c r="U165" s="737"/>
      <c r="V165" s="743"/>
      <c r="W165" s="737"/>
      <c r="X165" s="743"/>
      <c r="Y165" s="737"/>
      <c r="Z165" s="743"/>
      <c r="AA165" s="737"/>
      <c r="AB165" s="737"/>
      <c r="AC165" s="737"/>
      <c r="AD165" s="737"/>
      <c r="AE165" s="737"/>
      <c r="AF165" s="737"/>
      <c r="AG165" s="737"/>
      <c r="AH165" s="737"/>
      <c r="AI165" s="737"/>
      <c r="AJ165" s="737"/>
      <c r="AK165" s="737"/>
      <c r="AL165" s="737"/>
      <c r="AM165" s="737"/>
      <c r="AN165" s="737"/>
      <c r="AO165" s="737"/>
      <c r="AP165" s="737"/>
      <c r="AQ165" s="737"/>
      <c r="AR165" s="737"/>
      <c r="AS165" s="614"/>
      <c r="AT165" s="270"/>
      <c r="AU165" s="270"/>
    </row>
    <row r="166" spans="5:47" ht="19.5" customHeight="1" thickBot="1">
      <c r="E166" s="764"/>
      <c r="F166" s="183" t="s">
        <v>381</v>
      </c>
      <c r="G166" s="41">
        <v>4</v>
      </c>
      <c r="H166" s="614"/>
      <c r="I166" s="743"/>
      <c r="J166" s="737"/>
      <c r="K166" s="737"/>
      <c r="L166" s="737"/>
      <c r="M166" s="730"/>
      <c r="N166" s="737"/>
      <c r="O166" s="737"/>
      <c r="P166" s="737"/>
      <c r="Q166" s="737"/>
      <c r="R166" s="743"/>
      <c r="S166" s="737"/>
      <c r="T166" s="743"/>
      <c r="U166" s="737"/>
      <c r="V166" s="743"/>
      <c r="W166" s="737"/>
      <c r="X166" s="743"/>
      <c r="Y166" s="737"/>
      <c r="Z166" s="743"/>
      <c r="AA166" s="737"/>
      <c r="AB166" s="737"/>
      <c r="AC166" s="737"/>
      <c r="AD166" s="737"/>
      <c r="AE166" s="737"/>
      <c r="AF166" s="737"/>
      <c r="AG166" s="737"/>
      <c r="AH166" s="737"/>
      <c r="AI166" s="737"/>
      <c r="AJ166" s="737"/>
      <c r="AK166" s="737"/>
      <c r="AL166" s="737"/>
      <c r="AM166" s="737"/>
      <c r="AN166" s="737"/>
      <c r="AO166" s="737"/>
      <c r="AP166" s="737"/>
      <c r="AQ166" s="737"/>
      <c r="AR166" s="737"/>
      <c r="AS166" s="614"/>
      <c r="AT166" s="270"/>
      <c r="AU166" s="270"/>
    </row>
    <row r="167" spans="5:47" ht="19.5" customHeight="1" thickBot="1">
      <c r="E167" s="764"/>
      <c r="F167" s="183" t="s">
        <v>382</v>
      </c>
      <c r="G167" s="41">
        <v>5</v>
      </c>
      <c r="H167" s="614"/>
      <c r="I167" s="743"/>
      <c r="J167" s="737"/>
      <c r="K167" s="737"/>
      <c r="L167" s="737"/>
      <c r="M167" s="730"/>
      <c r="N167" s="737"/>
      <c r="O167" s="737"/>
      <c r="P167" s="737"/>
      <c r="Q167" s="737"/>
      <c r="R167" s="743"/>
      <c r="S167" s="737"/>
      <c r="T167" s="743"/>
      <c r="U167" s="737"/>
      <c r="V167" s="743"/>
      <c r="W167" s="737"/>
      <c r="X167" s="743"/>
      <c r="Y167" s="737"/>
      <c r="Z167" s="743"/>
      <c r="AA167" s="737"/>
      <c r="AB167" s="737"/>
      <c r="AC167" s="737"/>
      <c r="AD167" s="737"/>
      <c r="AE167" s="737"/>
      <c r="AF167" s="737"/>
      <c r="AG167" s="737"/>
      <c r="AH167" s="737"/>
      <c r="AI167" s="737"/>
      <c r="AJ167" s="737"/>
      <c r="AK167" s="737"/>
      <c r="AL167" s="737"/>
      <c r="AM167" s="737"/>
      <c r="AN167" s="737"/>
      <c r="AO167" s="737"/>
      <c r="AP167" s="737"/>
      <c r="AQ167" s="737"/>
      <c r="AR167" s="737"/>
      <c r="AS167" s="614"/>
      <c r="AT167" s="270"/>
      <c r="AU167" s="270"/>
    </row>
    <row r="168" spans="5:47" ht="19.5" customHeight="1" thickBot="1">
      <c r="E168" s="764"/>
      <c r="F168" s="184" t="s">
        <v>383</v>
      </c>
      <c r="G168" s="43">
        <v>5</v>
      </c>
      <c r="H168" s="625"/>
      <c r="I168" s="749"/>
      <c r="J168" s="732"/>
      <c r="K168" s="732"/>
      <c r="L168" s="732"/>
      <c r="M168" s="730"/>
      <c r="N168" s="732"/>
      <c r="O168" s="732"/>
      <c r="P168" s="732"/>
      <c r="Q168" s="732"/>
      <c r="R168" s="749"/>
      <c r="S168" s="732"/>
      <c r="T168" s="749"/>
      <c r="U168" s="732"/>
      <c r="V168" s="749"/>
      <c r="W168" s="732"/>
      <c r="X168" s="749"/>
      <c r="Y168" s="732"/>
      <c r="Z168" s="749"/>
      <c r="AA168" s="732"/>
      <c r="AB168" s="732"/>
      <c r="AC168" s="732"/>
      <c r="AD168" s="732"/>
      <c r="AE168" s="732"/>
      <c r="AF168" s="732"/>
      <c r="AG168" s="732"/>
      <c r="AH168" s="732"/>
      <c r="AI168" s="732"/>
      <c r="AJ168" s="732"/>
      <c r="AK168" s="732"/>
      <c r="AL168" s="732"/>
      <c r="AM168" s="732"/>
      <c r="AN168" s="732"/>
      <c r="AO168" s="732"/>
      <c r="AP168" s="732"/>
      <c r="AQ168" s="732"/>
      <c r="AR168" s="732"/>
      <c r="AS168" s="614"/>
      <c r="AT168" s="270"/>
      <c r="AU168" s="270"/>
    </row>
    <row r="169" spans="5:47" ht="19.5" customHeight="1" thickBot="1">
      <c r="E169" s="765"/>
      <c r="F169" s="692" t="s">
        <v>214</v>
      </c>
      <c r="G169" s="693"/>
      <c r="H169" s="86">
        <v>3</v>
      </c>
      <c r="I169" s="290">
        <f>SUM(I164)/10</f>
        <v>3</v>
      </c>
      <c r="J169" s="290">
        <f aca="true" t="shared" si="39" ref="J169:AR169">SUM(J164)/10</f>
        <v>3</v>
      </c>
      <c r="K169" s="290">
        <f t="shared" si="39"/>
        <v>2.8</v>
      </c>
      <c r="L169" s="290">
        <f t="shared" si="39"/>
        <v>2.2</v>
      </c>
      <c r="M169" s="290">
        <f t="shared" si="39"/>
        <v>2.9</v>
      </c>
      <c r="N169" s="290">
        <f t="shared" si="39"/>
        <v>2.5</v>
      </c>
      <c r="O169" s="290">
        <f t="shared" si="39"/>
        <v>2.8</v>
      </c>
      <c r="P169" s="290">
        <f t="shared" si="39"/>
        <v>3</v>
      </c>
      <c r="Q169" s="290">
        <f t="shared" si="39"/>
        <v>2.5</v>
      </c>
      <c r="R169" s="290">
        <f t="shared" si="39"/>
        <v>2</v>
      </c>
      <c r="S169" s="290">
        <f t="shared" si="39"/>
        <v>3</v>
      </c>
      <c r="T169" s="290">
        <f t="shared" si="39"/>
        <v>3</v>
      </c>
      <c r="U169" s="290">
        <f t="shared" si="39"/>
        <v>3</v>
      </c>
      <c r="V169" s="290">
        <f t="shared" si="39"/>
        <v>3</v>
      </c>
      <c r="W169" s="290">
        <f t="shared" si="39"/>
        <v>2.4</v>
      </c>
      <c r="X169" s="290">
        <f t="shared" si="39"/>
        <v>2.5</v>
      </c>
      <c r="Y169" s="290">
        <f t="shared" si="39"/>
        <v>3</v>
      </c>
      <c r="Z169" s="290">
        <f t="shared" si="39"/>
        <v>2.9</v>
      </c>
      <c r="AA169" s="290">
        <f t="shared" si="39"/>
        <v>3</v>
      </c>
      <c r="AB169" s="290">
        <f t="shared" si="39"/>
        <v>3</v>
      </c>
      <c r="AC169" s="290">
        <f t="shared" si="39"/>
        <v>2.7</v>
      </c>
      <c r="AD169" s="290">
        <f t="shared" si="39"/>
        <v>2.9</v>
      </c>
      <c r="AE169" s="290">
        <f t="shared" si="39"/>
        <v>2.2</v>
      </c>
      <c r="AF169" s="290">
        <f t="shared" si="39"/>
        <v>2.9</v>
      </c>
      <c r="AG169" s="290">
        <f t="shared" si="39"/>
        <v>2.6</v>
      </c>
      <c r="AH169" s="290">
        <f t="shared" si="39"/>
        <v>2.9</v>
      </c>
      <c r="AI169" s="290">
        <f t="shared" si="39"/>
        <v>2.8</v>
      </c>
      <c r="AJ169" s="290">
        <f t="shared" si="39"/>
        <v>2.5</v>
      </c>
      <c r="AK169" s="290">
        <f t="shared" si="39"/>
        <v>3</v>
      </c>
      <c r="AL169" s="290">
        <f t="shared" si="39"/>
        <v>3</v>
      </c>
      <c r="AM169" s="290">
        <f t="shared" si="39"/>
        <v>3</v>
      </c>
      <c r="AN169" s="290">
        <f t="shared" si="39"/>
        <v>3</v>
      </c>
      <c r="AO169" s="290">
        <f t="shared" si="39"/>
        <v>2.6</v>
      </c>
      <c r="AP169" s="290">
        <f t="shared" si="39"/>
        <v>2.2</v>
      </c>
      <c r="AQ169" s="290">
        <f t="shared" si="39"/>
        <v>2.3</v>
      </c>
      <c r="AR169" s="290">
        <f t="shared" si="39"/>
        <v>3</v>
      </c>
      <c r="AS169" s="25">
        <v>3</v>
      </c>
      <c r="AT169" s="270"/>
      <c r="AU169" s="270"/>
    </row>
    <row r="170" spans="5:47" ht="19.5" customHeight="1" thickBot="1">
      <c r="E170" s="694" t="s">
        <v>323</v>
      </c>
      <c r="F170" s="190" t="s">
        <v>384</v>
      </c>
      <c r="G170" s="50">
        <v>10</v>
      </c>
      <c r="H170" s="613">
        <v>20</v>
      </c>
      <c r="I170" s="745">
        <v>20</v>
      </c>
      <c r="J170" s="739">
        <v>20</v>
      </c>
      <c r="K170" s="739">
        <v>20</v>
      </c>
      <c r="L170" s="739">
        <v>20</v>
      </c>
      <c r="M170" s="806">
        <v>20</v>
      </c>
      <c r="N170" s="739">
        <v>20</v>
      </c>
      <c r="O170" s="739">
        <v>20</v>
      </c>
      <c r="P170" s="739">
        <v>20</v>
      </c>
      <c r="Q170" s="739">
        <v>20</v>
      </c>
      <c r="R170" s="745">
        <f>SUM(Q170:Q171)</f>
        <v>20</v>
      </c>
      <c r="S170" s="739">
        <v>20</v>
      </c>
      <c r="T170" s="745">
        <v>20</v>
      </c>
      <c r="U170" s="739">
        <v>20</v>
      </c>
      <c r="V170" s="745">
        <v>20</v>
      </c>
      <c r="W170" s="739">
        <v>20</v>
      </c>
      <c r="X170" s="745">
        <v>20</v>
      </c>
      <c r="Y170" s="739">
        <v>20</v>
      </c>
      <c r="Z170" s="745">
        <v>20</v>
      </c>
      <c r="AA170" s="739">
        <v>20</v>
      </c>
      <c r="AB170" s="739">
        <v>20</v>
      </c>
      <c r="AC170" s="739">
        <v>20</v>
      </c>
      <c r="AD170" s="739">
        <v>20</v>
      </c>
      <c r="AE170" s="739">
        <v>20</v>
      </c>
      <c r="AF170" s="739">
        <v>20</v>
      </c>
      <c r="AG170" s="739">
        <v>20</v>
      </c>
      <c r="AH170" s="739">
        <v>20</v>
      </c>
      <c r="AI170" s="739">
        <v>20</v>
      </c>
      <c r="AJ170" s="739">
        <v>20</v>
      </c>
      <c r="AK170" s="739">
        <v>20</v>
      </c>
      <c r="AL170" s="739">
        <v>20</v>
      </c>
      <c r="AM170" s="739">
        <v>20</v>
      </c>
      <c r="AN170" s="739">
        <v>20</v>
      </c>
      <c r="AO170" s="739">
        <v>20</v>
      </c>
      <c r="AP170" s="739">
        <v>20</v>
      </c>
      <c r="AQ170" s="739">
        <v>20</v>
      </c>
      <c r="AR170" s="739">
        <v>20</v>
      </c>
      <c r="AS170" s="613">
        <v>20</v>
      </c>
      <c r="AT170" s="270"/>
      <c r="AU170" s="270"/>
    </row>
    <row r="171" spans="5:47" ht="19.5" customHeight="1" thickBot="1">
      <c r="E171" s="694"/>
      <c r="F171" s="183" t="s">
        <v>245</v>
      </c>
      <c r="G171" s="41">
        <v>10</v>
      </c>
      <c r="H171" s="615"/>
      <c r="I171" s="743"/>
      <c r="J171" s="737"/>
      <c r="K171" s="737"/>
      <c r="L171" s="737"/>
      <c r="M171" s="731"/>
      <c r="N171" s="737"/>
      <c r="O171" s="737"/>
      <c r="P171" s="737"/>
      <c r="Q171" s="737"/>
      <c r="R171" s="743"/>
      <c r="S171" s="737"/>
      <c r="T171" s="743"/>
      <c r="U171" s="737"/>
      <c r="V171" s="743"/>
      <c r="W171" s="737"/>
      <c r="X171" s="743"/>
      <c r="Y171" s="737"/>
      <c r="Z171" s="743"/>
      <c r="AA171" s="737"/>
      <c r="AB171" s="737"/>
      <c r="AC171" s="737"/>
      <c r="AD171" s="737"/>
      <c r="AE171" s="737"/>
      <c r="AF171" s="737"/>
      <c r="AG171" s="737"/>
      <c r="AH171" s="737"/>
      <c r="AI171" s="737"/>
      <c r="AJ171" s="737"/>
      <c r="AK171" s="737"/>
      <c r="AL171" s="737"/>
      <c r="AM171" s="737"/>
      <c r="AN171" s="737"/>
      <c r="AO171" s="737"/>
      <c r="AP171" s="737"/>
      <c r="AQ171" s="737"/>
      <c r="AR171" s="737"/>
      <c r="AS171" s="615"/>
      <c r="AT171" s="270"/>
      <c r="AU171" s="270"/>
    </row>
    <row r="172" spans="5:47" ht="19.5" customHeight="1" thickBot="1">
      <c r="E172" s="694"/>
      <c r="F172" s="184" t="s">
        <v>385</v>
      </c>
      <c r="G172" s="43">
        <v>10</v>
      </c>
      <c r="H172" s="33">
        <v>10</v>
      </c>
      <c r="I172" s="280">
        <v>10</v>
      </c>
      <c r="J172" s="430">
        <v>10</v>
      </c>
      <c r="K172" s="430">
        <v>10</v>
      </c>
      <c r="L172" s="430">
        <v>5</v>
      </c>
      <c r="M172" s="430">
        <v>10</v>
      </c>
      <c r="N172" s="430">
        <v>10</v>
      </c>
      <c r="O172" s="430">
        <v>10</v>
      </c>
      <c r="P172" s="430">
        <v>10</v>
      </c>
      <c r="Q172" s="430">
        <v>10</v>
      </c>
      <c r="R172" s="280">
        <f>Q172</f>
        <v>10</v>
      </c>
      <c r="S172" s="430">
        <v>10</v>
      </c>
      <c r="T172" s="280">
        <v>10</v>
      </c>
      <c r="U172" s="430">
        <v>10</v>
      </c>
      <c r="V172" s="280">
        <v>10</v>
      </c>
      <c r="W172" s="430">
        <v>10</v>
      </c>
      <c r="X172" s="280">
        <v>10</v>
      </c>
      <c r="Y172" s="430">
        <v>10</v>
      </c>
      <c r="Z172" s="280">
        <v>10</v>
      </c>
      <c r="AA172" s="430">
        <v>10</v>
      </c>
      <c r="AB172" s="430">
        <v>10</v>
      </c>
      <c r="AC172" s="430">
        <v>10</v>
      </c>
      <c r="AD172" s="430">
        <v>10</v>
      </c>
      <c r="AE172" s="430">
        <v>10</v>
      </c>
      <c r="AF172" s="430">
        <v>10</v>
      </c>
      <c r="AG172" s="430">
        <v>10</v>
      </c>
      <c r="AH172" s="430">
        <v>10</v>
      </c>
      <c r="AI172" s="430">
        <v>10</v>
      </c>
      <c r="AJ172" s="430">
        <v>10</v>
      </c>
      <c r="AK172" s="430">
        <v>10</v>
      </c>
      <c r="AL172" s="430">
        <v>10</v>
      </c>
      <c r="AM172" s="430">
        <v>10</v>
      </c>
      <c r="AN172" s="430">
        <v>10</v>
      </c>
      <c r="AO172" s="430">
        <v>10</v>
      </c>
      <c r="AP172" s="430">
        <v>10</v>
      </c>
      <c r="AQ172" s="430">
        <v>10</v>
      </c>
      <c r="AR172" s="430">
        <v>10</v>
      </c>
      <c r="AS172" s="35">
        <v>10</v>
      </c>
      <c r="AT172" s="270"/>
      <c r="AU172" s="270"/>
    </row>
    <row r="173" spans="5:47" ht="19.5" customHeight="1" thickBot="1">
      <c r="E173" s="639"/>
      <c r="F173" s="692" t="s">
        <v>214</v>
      </c>
      <c r="G173" s="693"/>
      <c r="H173" s="543">
        <f aca="true" t="shared" si="40" ref="H173:AS173">SUM(H170:H172)/10</f>
        <v>3</v>
      </c>
      <c r="I173" s="290">
        <f t="shared" si="40"/>
        <v>3</v>
      </c>
      <c r="J173" s="290">
        <f t="shared" si="40"/>
        <v>3</v>
      </c>
      <c r="K173" s="290">
        <f t="shared" si="40"/>
        <v>3</v>
      </c>
      <c r="L173" s="290">
        <f t="shared" si="40"/>
        <v>2.5</v>
      </c>
      <c r="M173" s="290">
        <f t="shared" si="40"/>
        <v>3</v>
      </c>
      <c r="N173" s="290">
        <f t="shared" si="40"/>
        <v>3</v>
      </c>
      <c r="O173" s="290">
        <f t="shared" si="40"/>
        <v>3</v>
      </c>
      <c r="P173" s="290">
        <f t="shared" si="40"/>
        <v>3</v>
      </c>
      <c r="Q173" s="290">
        <f t="shared" si="40"/>
        <v>3</v>
      </c>
      <c r="R173" s="290">
        <f t="shared" si="40"/>
        <v>3</v>
      </c>
      <c r="S173" s="290">
        <f t="shared" si="40"/>
        <v>3</v>
      </c>
      <c r="T173" s="290">
        <f t="shared" si="40"/>
        <v>3</v>
      </c>
      <c r="U173" s="290">
        <f t="shared" si="40"/>
        <v>3</v>
      </c>
      <c r="V173" s="290">
        <f t="shared" si="40"/>
        <v>3</v>
      </c>
      <c r="W173" s="290">
        <f t="shared" si="40"/>
        <v>3</v>
      </c>
      <c r="X173" s="290">
        <f t="shared" si="40"/>
        <v>3</v>
      </c>
      <c r="Y173" s="290">
        <f t="shared" si="40"/>
        <v>3</v>
      </c>
      <c r="Z173" s="290">
        <f t="shared" si="40"/>
        <v>3</v>
      </c>
      <c r="AA173" s="290">
        <f t="shared" si="40"/>
        <v>3</v>
      </c>
      <c r="AB173" s="290">
        <f t="shared" si="40"/>
        <v>3</v>
      </c>
      <c r="AC173" s="290">
        <f t="shared" si="40"/>
        <v>3</v>
      </c>
      <c r="AD173" s="290">
        <f t="shared" si="40"/>
        <v>3</v>
      </c>
      <c r="AE173" s="290">
        <f t="shared" si="40"/>
        <v>3</v>
      </c>
      <c r="AF173" s="290">
        <f t="shared" si="40"/>
        <v>3</v>
      </c>
      <c r="AG173" s="290">
        <f t="shared" si="40"/>
        <v>3</v>
      </c>
      <c r="AH173" s="290">
        <f t="shared" si="40"/>
        <v>3</v>
      </c>
      <c r="AI173" s="290">
        <f t="shared" si="40"/>
        <v>3</v>
      </c>
      <c r="AJ173" s="290">
        <f t="shared" si="40"/>
        <v>3</v>
      </c>
      <c r="AK173" s="290">
        <f t="shared" si="40"/>
        <v>3</v>
      </c>
      <c r="AL173" s="290">
        <f t="shared" si="40"/>
        <v>3</v>
      </c>
      <c r="AM173" s="290">
        <f t="shared" si="40"/>
        <v>3</v>
      </c>
      <c r="AN173" s="290">
        <f t="shared" si="40"/>
        <v>3</v>
      </c>
      <c r="AO173" s="290">
        <f t="shared" si="40"/>
        <v>3</v>
      </c>
      <c r="AP173" s="290">
        <f t="shared" si="40"/>
        <v>3</v>
      </c>
      <c r="AQ173" s="290">
        <f t="shared" si="40"/>
        <v>3</v>
      </c>
      <c r="AR173" s="290">
        <f t="shared" si="40"/>
        <v>3</v>
      </c>
      <c r="AS173" s="359">
        <f t="shared" si="40"/>
        <v>3</v>
      </c>
      <c r="AT173" s="270"/>
      <c r="AU173" s="270"/>
    </row>
    <row r="174" spans="5:47" ht="19.5" customHeight="1" thickBot="1">
      <c r="E174" s="694" t="s">
        <v>324</v>
      </c>
      <c r="F174" s="181" t="s">
        <v>386</v>
      </c>
      <c r="G174" s="46">
        <v>10</v>
      </c>
      <c r="H174" s="25">
        <v>10</v>
      </c>
      <c r="I174" s="279">
        <v>10</v>
      </c>
      <c r="J174" s="437">
        <v>10</v>
      </c>
      <c r="K174" s="437">
        <v>10</v>
      </c>
      <c r="L174" s="437">
        <v>10</v>
      </c>
      <c r="M174" s="437">
        <v>10</v>
      </c>
      <c r="N174" s="437">
        <v>10</v>
      </c>
      <c r="O174" s="437">
        <v>10</v>
      </c>
      <c r="P174" s="437">
        <v>10</v>
      </c>
      <c r="Q174" s="437">
        <v>6</v>
      </c>
      <c r="R174" s="279">
        <v>10</v>
      </c>
      <c r="S174" s="437">
        <v>10</v>
      </c>
      <c r="T174" s="279">
        <v>6</v>
      </c>
      <c r="U174" s="437">
        <v>10</v>
      </c>
      <c r="V174" s="279">
        <v>10</v>
      </c>
      <c r="W174" s="437">
        <v>10</v>
      </c>
      <c r="X174" s="279">
        <v>6</v>
      </c>
      <c r="Y174" s="437">
        <v>10</v>
      </c>
      <c r="Z174" s="279">
        <v>10</v>
      </c>
      <c r="AA174" s="437">
        <v>10</v>
      </c>
      <c r="AB174" s="437">
        <v>10</v>
      </c>
      <c r="AC174" s="437">
        <v>10</v>
      </c>
      <c r="AD174" s="437">
        <v>10</v>
      </c>
      <c r="AE174" s="437">
        <v>10</v>
      </c>
      <c r="AF174" s="437">
        <v>10</v>
      </c>
      <c r="AG174" s="437">
        <v>10</v>
      </c>
      <c r="AH174" s="437">
        <v>10</v>
      </c>
      <c r="AI174" s="437">
        <v>10</v>
      </c>
      <c r="AJ174" s="437">
        <v>10</v>
      </c>
      <c r="AK174" s="437">
        <v>10</v>
      </c>
      <c r="AL174" s="437">
        <v>10</v>
      </c>
      <c r="AM174" s="437">
        <v>10</v>
      </c>
      <c r="AN174" s="437">
        <v>10</v>
      </c>
      <c r="AO174" s="437">
        <v>10</v>
      </c>
      <c r="AP174" s="437">
        <v>10</v>
      </c>
      <c r="AQ174" s="437">
        <v>10</v>
      </c>
      <c r="AR174" s="437">
        <v>10</v>
      </c>
      <c r="AS174" s="25">
        <v>10</v>
      </c>
      <c r="AT174" s="270"/>
      <c r="AU174" s="270"/>
    </row>
    <row r="175" spans="5:47" ht="19.5" customHeight="1" thickBot="1">
      <c r="E175" s="639"/>
      <c r="F175" s="692" t="s">
        <v>214</v>
      </c>
      <c r="G175" s="693"/>
      <c r="H175" s="150">
        <v>1</v>
      </c>
      <c r="I175" s="290">
        <f aca="true" t="shared" si="41" ref="I175:AR175">SUM(I174)/10</f>
        <v>1</v>
      </c>
      <c r="J175" s="290">
        <f t="shared" si="41"/>
        <v>1</v>
      </c>
      <c r="K175" s="290">
        <f t="shared" si="41"/>
        <v>1</v>
      </c>
      <c r="L175" s="290">
        <f t="shared" si="41"/>
        <v>1</v>
      </c>
      <c r="M175" s="290">
        <f t="shared" si="41"/>
        <v>1</v>
      </c>
      <c r="N175" s="290">
        <f t="shared" si="41"/>
        <v>1</v>
      </c>
      <c r="O175" s="290">
        <f t="shared" si="41"/>
        <v>1</v>
      </c>
      <c r="P175" s="290">
        <f t="shared" si="41"/>
        <v>1</v>
      </c>
      <c r="Q175" s="290">
        <f t="shared" si="41"/>
        <v>0.6</v>
      </c>
      <c r="R175" s="290">
        <f t="shared" si="41"/>
        <v>1</v>
      </c>
      <c r="S175" s="290">
        <f t="shared" si="41"/>
        <v>1</v>
      </c>
      <c r="T175" s="290">
        <f t="shared" si="41"/>
        <v>0.6</v>
      </c>
      <c r="U175" s="290">
        <f t="shared" si="41"/>
        <v>1</v>
      </c>
      <c r="V175" s="290">
        <f t="shared" si="41"/>
        <v>1</v>
      </c>
      <c r="W175" s="290">
        <f t="shared" si="41"/>
        <v>1</v>
      </c>
      <c r="X175" s="290">
        <f t="shared" si="41"/>
        <v>0.6</v>
      </c>
      <c r="Y175" s="290">
        <f t="shared" si="41"/>
        <v>1</v>
      </c>
      <c r="Z175" s="290">
        <f t="shared" si="41"/>
        <v>1</v>
      </c>
      <c r="AA175" s="290">
        <f t="shared" si="41"/>
        <v>1</v>
      </c>
      <c r="AB175" s="290">
        <f t="shared" si="41"/>
        <v>1</v>
      </c>
      <c r="AC175" s="290">
        <f t="shared" si="41"/>
        <v>1</v>
      </c>
      <c r="AD175" s="290">
        <f t="shared" si="41"/>
        <v>1</v>
      </c>
      <c r="AE175" s="290">
        <f t="shared" si="41"/>
        <v>1</v>
      </c>
      <c r="AF175" s="290">
        <f t="shared" si="41"/>
        <v>1</v>
      </c>
      <c r="AG175" s="290">
        <f t="shared" si="41"/>
        <v>1</v>
      </c>
      <c r="AH175" s="290">
        <f t="shared" si="41"/>
        <v>1</v>
      </c>
      <c r="AI175" s="290">
        <f t="shared" si="41"/>
        <v>1</v>
      </c>
      <c r="AJ175" s="290">
        <f t="shared" si="41"/>
        <v>1</v>
      </c>
      <c r="AK175" s="290">
        <f t="shared" si="41"/>
        <v>1</v>
      </c>
      <c r="AL175" s="290">
        <f t="shared" si="41"/>
        <v>1</v>
      </c>
      <c r="AM175" s="290">
        <f t="shared" si="41"/>
        <v>1</v>
      </c>
      <c r="AN175" s="290">
        <f t="shared" si="41"/>
        <v>1</v>
      </c>
      <c r="AO175" s="290">
        <f t="shared" si="41"/>
        <v>1</v>
      </c>
      <c r="AP175" s="290">
        <f t="shared" si="41"/>
        <v>1</v>
      </c>
      <c r="AQ175" s="290">
        <f t="shared" si="41"/>
        <v>1</v>
      </c>
      <c r="AR175" s="290">
        <f t="shared" si="41"/>
        <v>1</v>
      </c>
      <c r="AS175" s="25">
        <v>1</v>
      </c>
      <c r="AT175" s="270"/>
      <c r="AU175" s="270"/>
    </row>
    <row r="176" spans="5:47" ht="19.5" customHeight="1" thickBot="1">
      <c r="E176" s="694" t="s">
        <v>328</v>
      </c>
      <c r="F176" s="192" t="s">
        <v>396</v>
      </c>
      <c r="G176" s="51">
        <v>14</v>
      </c>
      <c r="H176" s="613">
        <v>20</v>
      </c>
      <c r="I176" s="745">
        <v>20</v>
      </c>
      <c r="J176" s="739">
        <v>20</v>
      </c>
      <c r="K176" s="739">
        <v>14</v>
      </c>
      <c r="L176" s="739">
        <v>10</v>
      </c>
      <c r="M176" s="806">
        <v>20</v>
      </c>
      <c r="N176" s="739">
        <v>12</v>
      </c>
      <c r="O176" s="739">
        <v>17</v>
      </c>
      <c r="P176" s="739">
        <v>20</v>
      </c>
      <c r="Q176" s="739">
        <v>20</v>
      </c>
      <c r="R176" s="745">
        <v>19</v>
      </c>
      <c r="S176" s="739">
        <v>16</v>
      </c>
      <c r="T176" s="745">
        <v>15</v>
      </c>
      <c r="U176" s="739">
        <v>20</v>
      </c>
      <c r="V176" s="745">
        <v>20</v>
      </c>
      <c r="W176" s="739">
        <v>18</v>
      </c>
      <c r="X176" s="745">
        <v>18</v>
      </c>
      <c r="Y176" s="739">
        <v>17</v>
      </c>
      <c r="Z176" s="745">
        <v>18</v>
      </c>
      <c r="AA176" s="739">
        <v>19</v>
      </c>
      <c r="AB176" s="739">
        <v>20</v>
      </c>
      <c r="AC176" s="739">
        <v>20</v>
      </c>
      <c r="AD176" s="739">
        <v>14</v>
      </c>
      <c r="AE176" s="739">
        <v>16</v>
      </c>
      <c r="AF176" s="739">
        <v>0</v>
      </c>
      <c r="AG176" s="739">
        <v>14</v>
      </c>
      <c r="AH176" s="739">
        <v>14</v>
      </c>
      <c r="AI176" s="739">
        <v>20</v>
      </c>
      <c r="AJ176" s="739">
        <v>20</v>
      </c>
      <c r="AK176" s="739">
        <v>16</v>
      </c>
      <c r="AL176" s="739">
        <v>16</v>
      </c>
      <c r="AM176" s="739">
        <v>20</v>
      </c>
      <c r="AN176" s="739">
        <v>14</v>
      </c>
      <c r="AO176" s="739">
        <v>16</v>
      </c>
      <c r="AP176" s="739">
        <v>16</v>
      </c>
      <c r="AQ176" s="739">
        <v>20</v>
      </c>
      <c r="AR176" s="739">
        <v>20</v>
      </c>
      <c r="AS176" s="150">
        <v>20</v>
      </c>
      <c r="AT176" s="270"/>
      <c r="AU176" s="270"/>
    </row>
    <row r="177" spans="5:47" ht="19.5" customHeight="1" thickBot="1">
      <c r="E177" s="694"/>
      <c r="F177" s="173" t="s">
        <v>331</v>
      </c>
      <c r="G177" s="20">
        <v>6</v>
      </c>
      <c r="H177" s="615"/>
      <c r="I177" s="743"/>
      <c r="J177" s="737"/>
      <c r="K177" s="737"/>
      <c r="L177" s="737"/>
      <c r="M177" s="731"/>
      <c r="N177" s="737"/>
      <c r="O177" s="737"/>
      <c r="P177" s="737"/>
      <c r="Q177" s="737"/>
      <c r="R177" s="743"/>
      <c r="S177" s="737"/>
      <c r="T177" s="743"/>
      <c r="U177" s="737"/>
      <c r="V177" s="743"/>
      <c r="W177" s="737"/>
      <c r="X177" s="743"/>
      <c r="Y177" s="737"/>
      <c r="Z177" s="743"/>
      <c r="AA177" s="737"/>
      <c r="AB177" s="737"/>
      <c r="AC177" s="737"/>
      <c r="AD177" s="737"/>
      <c r="AE177" s="737"/>
      <c r="AF177" s="737"/>
      <c r="AG177" s="737"/>
      <c r="AH177" s="737"/>
      <c r="AI177" s="737"/>
      <c r="AJ177" s="737"/>
      <c r="AK177" s="737"/>
      <c r="AL177" s="737"/>
      <c r="AM177" s="737"/>
      <c r="AN177" s="737"/>
      <c r="AO177" s="737"/>
      <c r="AP177" s="737"/>
      <c r="AQ177" s="737"/>
      <c r="AR177" s="737"/>
      <c r="AS177" s="86"/>
      <c r="AT177" s="270"/>
      <c r="AU177" s="270"/>
    </row>
    <row r="178" spans="5:47" ht="19.5" customHeight="1" thickBot="1">
      <c r="E178" s="694"/>
      <c r="F178" s="186" t="s">
        <v>387</v>
      </c>
      <c r="G178" s="20">
        <v>6</v>
      </c>
      <c r="H178" s="624">
        <v>10</v>
      </c>
      <c r="I178" s="743">
        <v>8</v>
      </c>
      <c r="J178" s="737">
        <v>7</v>
      </c>
      <c r="K178" s="737">
        <v>4</v>
      </c>
      <c r="L178" s="737">
        <v>4</v>
      </c>
      <c r="M178" s="732">
        <v>10</v>
      </c>
      <c r="N178" s="737">
        <v>10</v>
      </c>
      <c r="O178" s="737">
        <v>4</v>
      </c>
      <c r="P178" s="737">
        <v>10</v>
      </c>
      <c r="Q178" s="737">
        <v>10</v>
      </c>
      <c r="R178" s="743">
        <v>8</v>
      </c>
      <c r="S178" s="737">
        <v>4</v>
      </c>
      <c r="T178" s="743">
        <v>8</v>
      </c>
      <c r="U178" s="737">
        <v>8</v>
      </c>
      <c r="V178" s="743">
        <v>10</v>
      </c>
      <c r="W178" s="737">
        <v>8</v>
      </c>
      <c r="X178" s="743">
        <v>4</v>
      </c>
      <c r="Y178" s="737">
        <v>8</v>
      </c>
      <c r="Z178" s="743">
        <v>2</v>
      </c>
      <c r="AA178" s="737">
        <v>10</v>
      </c>
      <c r="AB178" s="737">
        <v>10</v>
      </c>
      <c r="AC178" s="737">
        <v>4</v>
      </c>
      <c r="AD178" s="737">
        <v>0</v>
      </c>
      <c r="AE178" s="737">
        <v>4</v>
      </c>
      <c r="AF178" s="737">
        <v>4</v>
      </c>
      <c r="AG178" s="737">
        <v>4</v>
      </c>
      <c r="AH178" s="737">
        <v>8</v>
      </c>
      <c r="AI178" s="737">
        <v>8</v>
      </c>
      <c r="AJ178" s="737">
        <v>10</v>
      </c>
      <c r="AK178" s="737">
        <v>4</v>
      </c>
      <c r="AL178" s="737">
        <v>10</v>
      </c>
      <c r="AM178" s="737">
        <v>8</v>
      </c>
      <c r="AN178" s="737">
        <v>6</v>
      </c>
      <c r="AO178" s="737">
        <v>8</v>
      </c>
      <c r="AP178" s="737">
        <v>0</v>
      </c>
      <c r="AQ178" s="737">
        <v>4</v>
      </c>
      <c r="AR178" s="737">
        <v>10</v>
      </c>
      <c r="AS178" s="624">
        <v>10</v>
      </c>
      <c r="AT178" s="270"/>
      <c r="AU178" s="270"/>
    </row>
    <row r="179" spans="5:47" ht="19.5" customHeight="1" thickBot="1">
      <c r="E179" s="694"/>
      <c r="F179" s="186" t="s">
        <v>275</v>
      </c>
      <c r="G179" s="57">
        <v>4</v>
      </c>
      <c r="H179" s="615"/>
      <c r="I179" s="743"/>
      <c r="J179" s="737"/>
      <c r="K179" s="737"/>
      <c r="L179" s="737"/>
      <c r="M179" s="731"/>
      <c r="N179" s="737"/>
      <c r="O179" s="737"/>
      <c r="P179" s="737"/>
      <c r="Q179" s="737"/>
      <c r="R179" s="743"/>
      <c r="S179" s="737"/>
      <c r="T179" s="743"/>
      <c r="U179" s="737"/>
      <c r="V179" s="743"/>
      <c r="W179" s="737"/>
      <c r="X179" s="743"/>
      <c r="Y179" s="737"/>
      <c r="Z179" s="743"/>
      <c r="AA179" s="737"/>
      <c r="AB179" s="737"/>
      <c r="AC179" s="737"/>
      <c r="AD179" s="737"/>
      <c r="AE179" s="737"/>
      <c r="AF179" s="737"/>
      <c r="AG179" s="737"/>
      <c r="AH179" s="737"/>
      <c r="AI179" s="737"/>
      <c r="AJ179" s="737"/>
      <c r="AK179" s="737"/>
      <c r="AL179" s="737"/>
      <c r="AM179" s="737"/>
      <c r="AN179" s="737"/>
      <c r="AO179" s="737"/>
      <c r="AP179" s="737"/>
      <c r="AQ179" s="737"/>
      <c r="AR179" s="737"/>
      <c r="AS179" s="615"/>
      <c r="AT179" s="270"/>
      <c r="AU179" s="270"/>
    </row>
    <row r="180" spans="5:47" ht="19.5" customHeight="1" thickBot="1">
      <c r="E180" s="694"/>
      <c r="F180" s="187" t="s">
        <v>388</v>
      </c>
      <c r="G180" s="17">
        <v>10</v>
      </c>
      <c r="H180" s="33">
        <v>10</v>
      </c>
      <c r="I180" s="280">
        <v>10</v>
      </c>
      <c r="J180" s="430">
        <v>0</v>
      </c>
      <c r="K180" s="430">
        <v>8</v>
      </c>
      <c r="L180" s="430">
        <v>0</v>
      </c>
      <c r="M180" s="430">
        <v>6</v>
      </c>
      <c r="N180" s="430">
        <v>0</v>
      </c>
      <c r="O180" s="430">
        <v>10</v>
      </c>
      <c r="P180" s="430">
        <v>10</v>
      </c>
      <c r="Q180" s="430">
        <v>7</v>
      </c>
      <c r="R180" s="280">
        <v>5</v>
      </c>
      <c r="S180" s="430">
        <v>2</v>
      </c>
      <c r="T180" s="280">
        <v>10</v>
      </c>
      <c r="U180" s="430">
        <v>10</v>
      </c>
      <c r="V180" s="280">
        <v>10</v>
      </c>
      <c r="W180" s="430">
        <v>10</v>
      </c>
      <c r="X180" s="280">
        <v>10</v>
      </c>
      <c r="Y180" s="430">
        <v>6</v>
      </c>
      <c r="Z180" s="280">
        <v>5</v>
      </c>
      <c r="AA180" s="430">
        <v>6</v>
      </c>
      <c r="AB180" s="430">
        <v>10</v>
      </c>
      <c r="AC180" s="430">
        <v>0</v>
      </c>
      <c r="AD180" s="430">
        <v>10</v>
      </c>
      <c r="AE180" s="430">
        <v>0</v>
      </c>
      <c r="AF180" s="430">
        <v>0</v>
      </c>
      <c r="AG180" s="430">
        <v>10</v>
      </c>
      <c r="AH180" s="430">
        <v>2</v>
      </c>
      <c r="AI180" s="430">
        <v>4</v>
      </c>
      <c r="AJ180" s="430">
        <v>0</v>
      </c>
      <c r="AK180" s="430">
        <v>5</v>
      </c>
      <c r="AL180" s="430">
        <v>10</v>
      </c>
      <c r="AM180" s="430">
        <v>0</v>
      </c>
      <c r="AN180" s="430">
        <v>5</v>
      </c>
      <c r="AO180" s="430">
        <v>10</v>
      </c>
      <c r="AP180" s="430">
        <v>0</v>
      </c>
      <c r="AQ180" s="430">
        <v>10</v>
      </c>
      <c r="AR180" s="430">
        <v>10</v>
      </c>
      <c r="AS180" s="33">
        <v>10</v>
      </c>
      <c r="AT180" s="270"/>
      <c r="AU180" s="270"/>
    </row>
    <row r="181" spans="5:47" ht="19.5" customHeight="1" thickBot="1">
      <c r="E181" s="639"/>
      <c r="F181" s="692" t="s">
        <v>214</v>
      </c>
      <c r="G181" s="693"/>
      <c r="H181" s="86">
        <v>4</v>
      </c>
      <c r="I181" s="290">
        <f>SUM(I176:I180)/10</f>
        <v>3.8</v>
      </c>
      <c r="J181" s="290">
        <f aca="true" t="shared" si="42" ref="J181:O181">SUM(J176:J180)/10</f>
        <v>2.7</v>
      </c>
      <c r="K181" s="290">
        <f t="shared" si="42"/>
        <v>2.6</v>
      </c>
      <c r="L181" s="398">
        <f t="shared" si="42"/>
        <v>1.4</v>
      </c>
      <c r="M181" s="290">
        <f t="shared" si="42"/>
        <v>3.6</v>
      </c>
      <c r="N181" s="290">
        <f t="shared" si="42"/>
        <v>2.2</v>
      </c>
      <c r="O181" s="290">
        <f t="shared" si="42"/>
        <v>3.1</v>
      </c>
      <c r="P181" s="290">
        <f aca="true" t="shared" si="43" ref="P181:AR181">SUM(P176:P180)/10</f>
        <v>4</v>
      </c>
      <c r="Q181" s="290">
        <f t="shared" si="43"/>
        <v>3.7</v>
      </c>
      <c r="R181" s="290">
        <f t="shared" si="43"/>
        <v>3.2</v>
      </c>
      <c r="S181" s="290">
        <f t="shared" si="43"/>
        <v>2.2</v>
      </c>
      <c r="T181" s="290">
        <f t="shared" si="43"/>
        <v>3.3</v>
      </c>
      <c r="U181" s="290">
        <f t="shared" si="43"/>
        <v>3.8</v>
      </c>
      <c r="V181" s="290">
        <f t="shared" si="43"/>
        <v>4</v>
      </c>
      <c r="W181" s="290">
        <f t="shared" si="43"/>
        <v>3.6</v>
      </c>
      <c r="X181" s="290">
        <f t="shared" si="43"/>
        <v>3.2</v>
      </c>
      <c r="Y181" s="290">
        <f t="shared" si="43"/>
        <v>3.1</v>
      </c>
      <c r="Z181" s="290">
        <f t="shared" si="43"/>
        <v>2.5</v>
      </c>
      <c r="AA181" s="290">
        <f t="shared" si="43"/>
        <v>3.5</v>
      </c>
      <c r="AB181" s="290">
        <f t="shared" si="43"/>
        <v>4</v>
      </c>
      <c r="AC181" s="290">
        <f t="shared" si="43"/>
        <v>2.4</v>
      </c>
      <c r="AD181" s="290">
        <f t="shared" si="43"/>
        <v>2.4</v>
      </c>
      <c r="AE181" s="398">
        <f t="shared" si="43"/>
        <v>2</v>
      </c>
      <c r="AF181" s="398">
        <f t="shared" si="43"/>
        <v>0.4</v>
      </c>
      <c r="AG181" s="290">
        <f t="shared" si="43"/>
        <v>2.8</v>
      </c>
      <c r="AH181" s="290">
        <f t="shared" si="43"/>
        <v>2.4</v>
      </c>
      <c r="AI181" s="290">
        <f t="shared" si="43"/>
        <v>3.2</v>
      </c>
      <c r="AJ181" s="290">
        <f t="shared" si="43"/>
        <v>3</v>
      </c>
      <c r="AK181" s="290">
        <f t="shared" si="43"/>
        <v>2.5</v>
      </c>
      <c r="AL181" s="290">
        <f t="shared" si="43"/>
        <v>3.6</v>
      </c>
      <c r="AM181" s="290">
        <f t="shared" si="43"/>
        <v>2.8</v>
      </c>
      <c r="AN181" s="290">
        <f t="shared" si="43"/>
        <v>2.5</v>
      </c>
      <c r="AO181" s="290">
        <f t="shared" si="43"/>
        <v>3.4</v>
      </c>
      <c r="AP181" s="290">
        <f t="shared" si="43"/>
        <v>1.6</v>
      </c>
      <c r="AQ181" s="290">
        <f t="shared" si="43"/>
        <v>3.4</v>
      </c>
      <c r="AR181" s="290">
        <f t="shared" si="43"/>
        <v>4</v>
      </c>
      <c r="AS181" s="25">
        <v>4</v>
      </c>
      <c r="AT181" s="270"/>
      <c r="AU181" s="270"/>
    </row>
    <row r="182" spans="5:47" ht="23.25" customHeight="1" thickBot="1">
      <c r="E182" s="791" t="s">
        <v>368</v>
      </c>
      <c r="F182" s="791"/>
      <c r="G182" s="791"/>
      <c r="H182" s="310">
        <f>SUM(H169+H173+H175+H181)</f>
        <v>11</v>
      </c>
      <c r="I182" s="357">
        <f>SUM(I169+I173+I175+I181)</f>
        <v>10.8</v>
      </c>
      <c r="J182" s="357">
        <f aca="true" t="shared" si="44" ref="J182:O182">SUM(J169+J173+J175+J181)</f>
        <v>9.7</v>
      </c>
      <c r="K182" s="357">
        <f t="shared" si="44"/>
        <v>9.4</v>
      </c>
      <c r="L182" s="357">
        <f t="shared" si="44"/>
        <v>7.1</v>
      </c>
      <c r="M182" s="357">
        <f t="shared" si="44"/>
        <v>10.5</v>
      </c>
      <c r="N182" s="357">
        <f t="shared" si="44"/>
        <v>8.7</v>
      </c>
      <c r="O182" s="357">
        <f t="shared" si="44"/>
        <v>9.9</v>
      </c>
      <c r="P182" s="357">
        <f aca="true" t="shared" si="45" ref="P182:AS182">SUM(P169+P173+P175+P181)</f>
        <v>11</v>
      </c>
      <c r="Q182" s="357">
        <f t="shared" si="45"/>
        <v>9.8</v>
      </c>
      <c r="R182" s="357">
        <f t="shared" si="45"/>
        <v>9.2</v>
      </c>
      <c r="S182" s="357">
        <f t="shared" si="45"/>
        <v>9.2</v>
      </c>
      <c r="T182" s="357">
        <f t="shared" si="45"/>
        <v>9.899999999999999</v>
      </c>
      <c r="U182" s="357">
        <f t="shared" si="45"/>
        <v>10.8</v>
      </c>
      <c r="V182" s="357">
        <f t="shared" si="45"/>
        <v>11</v>
      </c>
      <c r="W182" s="357">
        <f t="shared" si="45"/>
        <v>10</v>
      </c>
      <c r="X182" s="357">
        <f t="shared" si="45"/>
        <v>9.3</v>
      </c>
      <c r="Y182" s="357">
        <f t="shared" si="45"/>
        <v>10.1</v>
      </c>
      <c r="Z182" s="357">
        <f t="shared" si="45"/>
        <v>9.4</v>
      </c>
      <c r="AA182" s="357">
        <f t="shared" si="45"/>
        <v>10.5</v>
      </c>
      <c r="AB182" s="357">
        <f t="shared" si="45"/>
        <v>11</v>
      </c>
      <c r="AC182" s="357">
        <f t="shared" si="45"/>
        <v>9.1</v>
      </c>
      <c r="AD182" s="357">
        <f t="shared" si="45"/>
        <v>9.3</v>
      </c>
      <c r="AE182" s="357">
        <f t="shared" si="45"/>
        <v>8.2</v>
      </c>
      <c r="AF182" s="357">
        <f t="shared" si="45"/>
        <v>7.300000000000001</v>
      </c>
      <c r="AG182" s="357">
        <f t="shared" si="45"/>
        <v>9.399999999999999</v>
      </c>
      <c r="AH182" s="357">
        <f t="shared" si="45"/>
        <v>9.3</v>
      </c>
      <c r="AI182" s="357">
        <f t="shared" si="45"/>
        <v>10</v>
      </c>
      <c r="AJ182" s="357">
        <f t="shared" si="45"/>
        <v>9.5</v>
      </c>
      <c r="AK182" s="357">
        <f t="shared" si="45"/>
        <v>9.5</v>
      </c>
      <c r="AL182" s="357">
        <f t="shared" si="45"/>
        <v>10.6</v>
      </c>
      <c r="AM182" s="357">
        <f t="shared" si="45"/>
        <v>9.8</v>
      </c>
      <c r="AN182" s="357">
        <f t="shared" si="45"/>
        <v>9.5</v>
      </c>
      <c r="AO182" s="357">
        <f t="shared" si="45"/>
        <v>10</v>
      </c>
      <c r="AP182" s="357">
        <f t="shared" si="45"/>
        <v>7.800000000000001</v>
      </c>
      <c r="AQ182" s="357">
        <f t="shared" si="45"/>
        <v>9.7</v>
      </c>
      <c r="AR182" s="357">
        <f t="shared" si="45"/>
        <v>11</v>
      </c>
      <c r="AS182" s="358">
        <f t="shared" si="45"/>
        <v>11</v>
      </c>
      <c r="AT182" s="270"/>
      <c r="AU182" s="270"/>
    </row>
    <row r="183" spans="5:47" ht="23.25" customHeight="1">
      <c r="E183" s="639" t="s">
        <v>321</v>
      </c>
      <c r="F183" s="463" t="s">
        <v>372</v>
      </c>
      <c r="G183" s="464">
        <v>10</v>
      </c>
      <c r="H183" s="809">
        <v>20</v>
      </c>
      <c r="I183" s="745">
        <v>18</v>
      </c>
      <c r="J183" s="739">
        <v>19</v>
      </c>
      <c r="K183" s="739">
        <v>18</v>
      </c>
      <c r="L183" s="739">
        <v>18</v>
      </c>
      <c r="M183" s="806">
        <v>19</v>
      </c>
      <c r="N183" s="739">
        <v>17</v>
      </c>
      <c r="O183" s="739">
        <v>17</v>
      </c>
      <c r="P183" s="739">
        <v>20</v>
      </c>
      <c r="Q183" s="739">
        <v>19</v>
      </c>
      <c r="R183" s="745">
        <v>17</v>
      </c>
      <c r="S183" s="739">
        <v>18</v>
      </c>
      <c r="T183" s="745">
        <v>18</v>
      </c>
      <c r="U183" s="739">
        <v>18</v>
      </c>
      <c r="V183" s="745">
        <v>19</v>
      </c>
      <c r="W183" s="739">
        <v>19</v>
      </c>
      <c r="X183" s="745">
        <v>19</v>
      </c>
      <c r="Y183" s="739">
        <v>15</v>
      </c>
      <c r="Z183" s="745">
        <v>19</v>
      </c>
      <c r="AA183" s="739">
        <v>18</v>
      </c>
      <c r="AB183" s="739">
        <v>19</v>
      </c>
      <c r="AC183" s="739">
        <v>19</v>
      </c>
      <c r="AD183" s="739">
        <v>18</v>
      </c>
      <c r="AE183" s="739">
        <v>19</v>
      </c>
      <c r="AF183" s="739">
        <v>19</v>
      </c>
      <c r="AG183" s="739">
        <v>20</v>
      </c>
      <c r="AH183" s="739">
        <v>20</v>
      </c>
      <c r="AI183" s="739">
        <v>19</v>
      </c>
      <c r="AJ183" s="739">
        <v>15</v>
      </c>
      <c r="AK183" s="739">
        <v>19</v>
      </c>
      <c r="AL183" s="739">
        <v>20</v>
      </c>
      <c r="AM183" s="739">
        <v>19</v>
      </c>
      <c r="AN183" s="739">
        <v>18</v>
      </c>
      <c r="AO183" s="739">
        <v>18</v>
      </c>
      <c r="AP183" s="739">
        <v>18</v>
      </c>
      <c r="AQ183" s="739">
        <v>18</v>
      </c>
      <c r="AR183" s="739">
        <v>18</v>
      </c>
      <c r="AS183" s="809">
        <v>20</v>
      </c>
      <c r="AT183" s="270"/>
      <c r="AU183" s="270"/>
    </row>
    <row r="184" spans="5:47" ht="23.25" customHeight="1">
      <c r="E184" s="640"/>
      <c r="F184" s="465" t="s">
        <v>245</v>
      </c>
      <c r="G184" s="466">
        <v>10</v>
      </c>
      <c r="H184" s="810"/>
      <c r="I184" s="743"/>
      <c r="J184" s="737"/>
      <c r="K184" s="737"/>
      <c r="L184" s="737"/>
      <c r="M184" s="731"/>
      <c r="N184" s="737"/>
      <c r="O184" s="737"/>
      <c r="P184" s="737"/>
      <c r="Q184" s="737"/>
      <c r="R184" s="743"/>
      <c r="S184" s="737"/>
      <c r="T184" s="743"/>
      <c r="U184" s="737"/>
      <c r="V184" s="743"/>
      <c r="W184" s="737"/>
      <c r="X184" s="743"/>
      <c r="Y184" s="737"/>
      <c r="Z184" s="743"/>
      <c r="AA184" s="737"/>
      <c r="AB184" s="737"/>
      <c r="AC184" s="737"/>
      <c r="AD184" s="737"/>
      <c r="AE184" s="737"/>
      <c r="AF184" s="737"/>
      <c r="AG184" s="737"/>
      <c r="AH184" s="737"/>
      <c r="AI184" s="737"/>
      <c r="AJ184" s="737"/>
      <c r="AK184" s="737"/>
      <c r="AL184" s="737"/>
      <c r="AM184" s="737"/>
      <c r="AN184" s="737"/>
      <c r="AO184" s="737"/>
      <c r="AP184" s="737"/>
      <c r="AQ184" s="737"/>
      <c r="AR184" s="737"/>
      <c r="AS184" s="810"/>
      <c r="AT184" s="270"/>
      <c r="AU184" s="270"/>
    </row>
    <row r="185" spans="5:47" ht="19.5" customHeight="1">
      <c r="E185" s="640"/>
      <c r="F185" s="183" t="s">
        <v>371</v>
      </c>
      <c r="G185" s="41">
        <v>10</v>
      </c>
      <c r="H185" s="29">
        <v>10</v>
      </c>
      <c r="I185" s="55">
        <v>8</v>
      </c>
      <c r="J185" s="426">
        <v>10</v>
      </c>
      <c r="K185" s="426">
        <v>10</v>
      </c>
      <c r="L185" s="426">
        <v>10</v>
      </c>
      <c r="M185" s="426">
        <v>10</v>
      </c>
      <c r="N185" s="426">
        <v>10</v>
      </c>
      <c r="O185" s="426">
        <v>5</v>
      </c>
      <c r="P185" s="426">
        <v>10</v>
      </c>
      <c r="Q185" s="426">
        <v>10</v>
      </c>
      <c r="R185" s="55">
        <f>Q185</f>
        <v>10</v>
      </c>
      <c r="S185" s="426">
        <v>10</v>
      </c>
      <c r="T185" s="55">
        <v>10</v>
      </c>
      <c r="U185" s="426">
        <v>10</v>
      </c>
      <c r="V185" s="55">
        <v>10</v>
      </c>
      <c r="W185" s="426">
        <v>10</v>
      </c>
      <c r="X185" s="55">
        <v>10</v>
      </c>
      <c r="Y185" s="426">
        <v>10</v>
      </c>
      <c r="Z185" s="55">
        <v>7</v>
      </c>
      <c r="AA185" s="426">
        <v>10</v>
      </c>
      <c r="AB185" s="426">
        <v>10</v>
      </c>
      <c r="AC185" s="426">
        <v>5</v>
      </c>
      <c r="AD185" s="426">
        <v>10</v>
      </c>
      <c r="AE185" s="426">
        <v>8</v>
      </c>
      <c r="AF185" s="426">
        <v>8</v>
      </c>
      <c r="AG185" s="426">
        <v>10</v>
      </c>
      <c r="AH185" s="426">
        <v>10</v>
      </c>
      <c r="AI185" s="426">
        <v>8</v>
      </c>
      <c r="AJ185" s="426">
        <v>8</v>
      </c>
      <c r="AK185" s="426">
        <v>10</v>
      </c>
      <c r="AL185" s="426">
        <v>10</v>
      </c>
      <c r="AM185" s="426">
        <v>10</v>
      </c>
      <c r="AN185" s="426">
        <v>10</v>
      </c>
      <c r="AO185" s="426">
        <v>10</v>
      </c>
      <c r="AP185" s="426">
        <v>10</v>
      </c>
      <c r="AQ185" s="426">
        <v>8</v>
      </c>
      <c r="AR185" s="426">
        <v>10</v>
      </c>
      <c r="AS185" s="29">
        <v>10</v>
      </c>
      <c r="AT185" s="270"/>
      <c r="AU185" s="270"/>
    </row>
    <row r="186" spans="5:47" ht="19.5" customHeight="1" thickBot="1">
      <c r="E186" s="640"/>
      <c r="F186" s="184" t="s">
        <v>389</v>
      </c>
      <c r="G186" s="43">
        <v>10</v>
      </c>
      <c r="H186" s="33">
        <v>10</v>
      </c>
      <c r="I186" s="280">
        <v>9</v>
      </c>
      <c r="J186" s="430">
        <v>10</v>
      </c>
      <c r="K186" s="430">
        <v>10</v>
      </c>
      <c r="L186" s="430">
        <v>10</v>
      </c>
      <c r="M186" s="430">
        <v>10</v>
      </c>
      <c r="N186" s="430">
        <v>5</v>
      </c>
      <c r="O186" s="430">
        <v>10</v>
      </c>
      <c r="P186" s="430">
        <v>10</v>
      </c>
      <c r="Q186" s="430">
        <v>10</v>
      </c>
      <c r="R186" s="280">
        <f>Q186</f>
        <v>10</v>
      </c>
      <c r="S186" s="430">
        <v>10</v>
      </c>
      <c r="T186" s="280">
        <v>10</v>
      </c>
      <c r="U186" s="430">
        <v>10</v>
      </c>
      <c r="V186" s="280">
        <v>10</v>
      </c>
      <c r="W186" s="430">
        <v>10</v>
      </c>
      <c r="X186" s="280">
        <v>8</v>
      </c>
      <c r="Y186" s="430">
        <v>10</v>
      </c>
      <c r="Z186" s="280">
        <v>10</v>
      </c>
      <c r="AA186" s="430">
        <v>10</v>
      </c>
      <c r="AB186" s="430">
        <v>10</v>
      </c>
      <c r="AC186" s="430">
        <v>10</v>
      </c>
      <c r="AD186" s="430">
        <v>8</v>
      </c>
      <c r="AE186" s="430">
        <v>10</v>
      </c>
      <c r="AF186" s="430">
        <v>8</v>
      </c>
      <c r="AG186" s="430">
        <v>10</v>
      </c>
      <c r="AH186" s="430">
        <v>10</v>
      </c>
      <c r="AI186" s="430">
        <v>6</v>
      </c>
      <c r="AJ186" s="430">
        <v>6</v>
      </c>
      <c r="AK186" s="430">
        <v>10</v>
      </c>
      <c r="AL186" s="430">
        <v>10</v>
      </c>
      <c r="AM186" s="430">
        <v>10</v>
      </c>
      <c r="AN186" s="430">
        <v>10</v>
      </c>
      <c r="AO186" s="430">
        <v>10</v>
      </c>
      <c r="AP186" s="430">
        <v>8</v>
      </c>
      <c r="AQ186" s="430">
        <v>10</v>
      </c>
      <c r="AR186" s="430">
        <v>10</v>
      </c>
      <c r="AS186" s="35">
        <v>10</v>
      </c>
      <c r="AT186" s="270"/>
      <c r="AU186" s="270"/>
    </row>
    <row r="187" spans="5:47" ht="19.5" customHeight="1" thickBot="1">
      <c r="E187" s="640"/>
      <c r="F187" s="692" t="s">
        <v>214</v>
      </c>
      <c r="G187" s="693"/>
      <c r="H187" s="341">
        <f>SUM(H183:H186)/10</f>
        <v>4</v>
      </c>
      <c r="I187" s="290">
        <f aca="true" t="shared" si="46" ref="I187:AR187">SUM(I183:I186)/10</f>
        <v>3.5</v>
      </c>
      <c r="J187" s="290">
        <f t="shared" si="46"/>
        <v>3.9</v>
      </c>
      <c r="K187" s="290">
        <f t="shared" si="46"/>
        <v>3.8</v>
      </c>
      <c r="L187" s="290">
        <f t="shared" si="46"/>
        <v>3.8</v>
      </c>
      <c r="M187" s="290">
        <f t="shared" si="46"/>
        <v>3.9</v>
      </c>
      <c r="N187" s="290">
        <f t="shared" si="46"/>
        <v>3.2</v>
      </c>
      <c r="O187" s="290">
        <f t="shared" si="46"/>
        <v>3.2</v>
      </c>
      <c r="P187" s="290">
        <f t="shared" si="46"/>
        <v>4</v>
      </c>
      <c r="Q187" s="290">
        <f t="shared" si="46"/>
        <v>3.9</v>
      </c>
      <c r="R187" s="290">
        <f t="shared" si="46"/>
        <v>3.7</v>
      </c>
      <c r="S187" s="290">
        <f t="shared" si="46"/>
        <v>3.8</v>
      </c>
      <c r="T187" s="290">
        <f t="shared" si="46"/>
        <v>3.8</v>
      </c>
      <c r="U187" s="290">
        <f t="shared" si="46"/>
        <v>3.8</v>
      </c>
      <c r="V187" s="290">
        <f t="shared" si="46"/>
        <v>3.9</v>
      </c>
      <c r="W187" s="290">
        <f t="shared" si="46"/>
        <v>3.9</v>
      </c>
      <c r="X187" s="290">
        <f t="shared" si="46"/>
        <v>3.7</v>
      </c>
      <c r="Y187" s="290">
        <f t="shared" si="46"/>
        <v>3.5</v>
      </c>
      <c r="Z187" s="290">
        <f t="shared" si="46"/>
        <v>3.6</v>
      </c>
      <c r="AA187" s="290">
        <f t="shared" si="46"/>
        <v>3.8</v>
      </c>
      <c r="AB187" s="290">
        <f t="shared" si="46"/>
        <v>3.9</v>
      </c>
      <c r="AC187" s="290">
        <f t="shared" si="46"/>
        <v>3.4</v>
      </c>
      <c r="AD187" s="290">
        <f t="shared" si="46"/>
        <v>3.6</v>
      </c>
      <c r="AE187" s="290">
        <f t="shared" si="46"/>
        <v>3.7</v>
      </c>
      <c r="AF187" s="290">
        <f t="shared" si="46"/>
        <v>3.5</v>
      </c>
      <c r="AG187" s="290">
        <f t="shared" si="46"/>
        <v>4</v>
      </c>
      <c r="AH187" s="290">
        <f t="shared" si="46"/>
        <v>4</v>
      </c>
      <c r="AI187" s="290">
        <f t="shared" si="46"/>
        <v>3.3</v>
      </c>
      <c r="AJ187" s="290">
        <f t="shared" si="46"/>
        <v>2.9</v>
      </c>
      <c r="AK187" s="290">
        <f t="shared" si="46"/>
        <v>3.9</v>
      </c>
      <c r="AL187" s="290">
        <f t="shared" si="46"/>
        <v>4</v>
      </c>
      <c r="AM187" s="290">
        <f t="shared" si="46"/>
        <v>3.9</v>
      </c>
      <c r="AN187" s="290">
        <f t="shared" si="46"/>
        <v>3.8</v>
      </c>
      <c r="AO187" s="290">
        <f t="shared" si="46"/>
        <v>3.8</v>
      </c>
      <c r="AP187" s="290">
        <f t="shared" si="46"/>
        <v>3.6</v>
      </c>
      <c r="AQ187" s="290">
        <f t="shared" si="46"/>
        <v>3.6</v>
      </c>
      <c r="AR187" s="290">
        <f t="shared" si="46"/>
        <v>3.8</v>
      </c>
      <c r="AS187" s="359">
        <f>SUM(AS183:AS186)/10</f>
        <v>4</v>
      </c>
      <c r="AT187" s="270"/>
      <c r="AU187" s="270"/>
    </row>
    <row r="188" spans="5:47" ht="19.5" customHeight="1" thickBot="1">
      <c r="E188" s="694" t="s">
        <v>326</v>
      </c>
      <c r="F188" s="190" t="s">
        <v>390</v>
      </c>
      <c r="G188" s="50">
        <v>10</v>
      </c>
      <c r="H188" s="613">
        <v>15</v>
      </c>
      <c r="I188" s="743">
        <v>6</v>
      </c>
      <c r="J188" s="737">
        <v>6</v>
      </c>
      <c r="K188" s="737">
        <v>6</v>
      </c>
      <c r="L188" s="737">
        <v>6</v>
      </c>
      <c r="M188" s="806">
        <v>14</v>
      </c>
      <c r="N188" s="739">
        <v>6</v>
      </c>
      <c r="O188" s="739">
        <v>0</v>
      </c>
      <c r="P188" s="739">
        <v>15</v>
      </c>
      <c r="Q188" s="739">
        <v>15</v>
      </c>
      <c r="R188" s="745">
        <v>6</v>
      </c>
      <c r="S188" s="739">
        <v>14</v>
      </c>
      <c r="T188" s="745">
        <v>6</v>
      </c>
      <c r="U188" s="739">
        <v>6</v>
      </c>
      <c r="V188" s="745">
        <v>6</v>
      </c>
      <c r="W188" s="739">
        <v>10</v>
      </c>
      <c r="X188" s="743">
        <v>15</v>
      </c>
      <c r="Y188" s="739">
        <v>15</v>
      </c>
      <c r="Z188" s="745">
        <v>6</v>
      </c>
      <c r="AA188" s="739">
        <v>6</v>
      </c>
      <c r="AB188" s="739">
        <v>6</v>
      </c>
      <c r="AC188" s="739">
        <v>6</v>
      </c>
      <c r="AD188" s="739">
        <v>13</v>
      </c>
      <c r="AE188" s="739">
        <v>6</v>
      </c>
      <c r="AF188" s="739">
        <v>10</v>
      </c>
      <c r="AG188" s="739">
        <v>15</v>
      </c>
      <c r="AH188" s="739">
        <v>6</v>
      </c>
      <c r="AI188" s="739">
        <v>5</v>
      </c>
      <c r="AJ188" s="737">
        <v>6</v>
      </c>
      <c r="AK188" s="739">
        <v>6</v>
      </c>
      <c r="AL188" s="737">
        <v>6</v>
      </c>
      <c r="AM188" s="739">
        <v>14</v>
      </c>
      <c r="AN188" s="739">
        <v>6</v>
      </c>
      <c r="AO188" s="739">
        <v>6</v>
      </c>
      <c r="AP188" s="737">
        <v>6</v>
      </c>
      <c r="AQ188" s="737">
        <v>6</v>
      </c>
      <c r="AR188" s="737">
        <v>6</v>
      </c>
      <c r="AS188" s="614">
        <v>15</v>
      </c>
      <c r="AT188" s="270"/>
      <c r="AU188" s="270"/>
    </row>
    <row r="189" spans="5:47" ht="19.5" customHeight="1" thickBot="1">
      <c r="E189" s="694"/>
      <c r="F189" s="183" t="s">
        <v>245</v>
      </c>
      <c r="G189" s="41">
        <v>5</v>
      </c>
      <c r="H189" s="615"/>
      <c r="I189" s="743"/>
      <c r="J189" s="737"/>
      <c r="K189" s="737"/>
      <c r="L189" s="737"/>
      <c r="M189" s="731"/>
      <c r="N189" s="737"/>
      <c r="O189" s="737"/>
      <c r="P189" s="737"/>
      <c r="Q189" s="737"/>
      <c r="R189" s="743"/>
      <c r="S189" s="737"/>
      <c r="T189" s="743"/>
      <c r="U189" s="737"/>
      <c r="V189" s="743"/>
      <c r="W189" s="737"/>
      <c r="X189" s="743"/>
      <c r="Y189" s="737"/>
      <c r="Z189" s="743"/>
      <c r="AA189" s="737"/>
      <c r="AB189" s="737"/>
      <c r="AC189" s="737"/>
      <c r="AD189" s="737"/>
      <c r="AE189" s="737"/>
      <c r="AF189" s="737"/>
      <c r="AG189" s="737"/>
      <c r="AH189" s="737"/>
      <c r="AI189" s="737"/>
      <c r="AJ189" s="737"/>
      <c r="AK189" s="737"/>
      <c r="AL189" s="737"/>
      <c r="AM189" s="737"/>
      <c r="AN189" s="737"/>
      <c r="AO189" s="737"/>
      <c r="AP189" s="737"/>
      <c r="AQ189" s="737"/>
      <c r="AR189" s="737"/>
      <c r="AS189" s="615"/>
      <c r="AT189" s="270"/>
      <c r="AU189" s="270"/>
    </row>
    <row r="190" spans="5:47" ht="19.5" customHeight="1" thickBot="1">
      <c r="E190" s="694"/>
      <c r="F190" s="184" t="s">
        <v>391</v>
      </c>
      <c r="G190" s="43">
        <v>5</v>
      </c>
      <c r="H190" s="33">
        <v>5</v>
      </c>
      <c r="I190" s="280">
        <v>4</v>
      </c>
      <c r="J190" s="430">
        <v>5</v>
      </c>
      <c r="K190" s="430">
        <v>4</v>
      </c>
      <c r="L190" s="430">
        <v>4</v>
      </c>
      <c r="M190" s="430">
        <v>4</v>
      </c>
      <c r="N190" s="430">
        <v>4</v>
      </c>
      <c r="O190" s="430">
        <v>5</v>
      </c>
      <c r="P190" s="430">
        <v>5</v>
      </c>
      <c r="Q190" s="430">
        <v>5</v>
      </c>
      <c r="R190" s="280">
        <f>Q190</f>
        <v>5</v>
      </c>
      <c r="S190" s="430">
        <v>5</v>
      </c>
      <c r="T190" s="280">
        <v>4</v>
      </c>
      <c r="U190" s="430">
        <v>5</v>
      </c>
      <c r="V190" s="280">
        <v>5</v>
      </c>
      <c r="W190" s="430">
        <v>4</v>
      </c>
      <c r="X190" s="280">
        <v>5</v>
      </c>
      <c r="Y190" s="430">
        <v>5</v>
      </c>
      <c r="Z190" s="280">
        <v>4</v>
      </c>
      <c r="AA190" s="430">
        <v>4</v>
      </c>
      <c r="AB190" s="430">
        <v>4</v>
      </c>
      <c r="AC190" s="430">
        <v>4</v>
      </c>
      <c r="AD190" s="430">
        <v>5</v>
      </c>
      <c r="AE190" s="430">
        <v>4</v>
      </c>
      <c r="AF190" s="430">
        <v>5</v>
      </c>
      <c r="AG190" s="430">
        <v>4</v>
      </c>
      <c r="AH190" s="430">
        <v>4</v>
      </c>
      <c r="AI190" s="430">
        <v>5</v>
      </c>
      <c r="AJ190" s="430">
        <v>4</v>
      </c>
      <c r="AK190" s="430">
        <v>4</v>
      </c>
      <c r="AL190" s="430">
        <v>5</v>
      </c>
      <c r="AM190" s="430">
        <v>4</v>
      </c>
      <c r="AN190" s="430">
        <v>4</v>
      </c>
      <c r="AO190" s="430">
        <v>4</v>
      </c>
      <c r="AP190" s="430">
        <v>5</v>
      </c>
      <c r="AQ190" s="430">
        <v>5</v>
      </c>
      <c r="AR190" s="430">
        <v>5</v>
      </c>
      <c r="AS190" s="35">
        <v>5</v>
      </c>
      <c r="AT190" s="270"/>
      <c r="AU190" s="270"/>
    </row>
    <row r="191" spans="5:47" ht="24" customHeight="1" thickBot="1">
      <c r="E191" s="639"/>
      <c r="F191" s="692" t="s">
        <v>214</v>
      </c>
      <c r="G191" s="693"/>
      <c r="H191" s="86">
        <v>2</v>
      </c>
      <c r="I191" s="290">
        <f aca="true" t="shared" si="47" ref="I191:AR191">SUM(I188:I190)/10</f>
        <v>1</v>
      </c>
      <c r="J191" s="290">
        <f t="shared" si="47"/>
        <v>1.1</v>
      </c>
      <c r="K191" s="290">
        <f t="shared" si="47"/>
        <v>1</v>
      </c>
      <c r="L191" s="290">
        <f t="shared" si="47"/>
        <v>1</v>
      </c>
      <c r="M191" s="290">
        <f t="shared" si="47"/>
        <v>1.8</v>
      </c>
      <c r="N191" s="290">
        <f t="shared" si="47"/>
        <v>1</v>
      </c>
      <c r="O191" s="398">
        <f t="shared" si="47"/>
        <v>0.5</v>
      </c>
      <c r="P191" s="290">
        <f t="shared" si="47"/>
        <v>2</v>
      </c>
      <c r="Q191" s="290">
        <f t="shared" si="47"/>
        <v>2</v>
      </c>
      <c r="R191" s="290">
        <f t="shared" si="47"/>
        <v>1.1</v>
      </c>
      <c r="S191" s="290">
        <f t="shared" si="47"/>
        <v>1.9</v>
      </c>
      <c r="T191" s="290">
        <f t="shared" si="47"/>
        <v>1</v>
      </c>
      <c r="U191" s="290">
        <f t="shared" si="47"/>
        <v>1.1</v>
      </c>
      <c r="V191" s="290">
        <f t="shared" si="47"/>
        <v>1.1</v>
      </c>
      <c r="W191" s="290">
        <f t="shared" si="47"/>
        <v>1.4</v>
      </c>
      <c r="X191" s="290">
        <f t="shared" si="47"/>
        <v>2</v>
      </c>
      <c r="Y191" s="290">
        <f t="shared" si="47"/>
        <v>2</v>
      </c>
      <c r="Z191" s="290">
        <f t="shared" si="47"/>
        <v>1</v>
      </c>
      <c r="AA191" s="290">
        <f t="shared" si="47"/>
        <v>1</v>
      </c>
      <c r="AB191" s="290">
        <f t="shared" si="47"/>
        <v>1</v>
      </c>
      <c r="AC191" s="290">
        <f t="shared" si="47"/>
        <v>1</v>
      </c>
      <c r="AD191" s="290">
        <f t="shared" si="47"/>
        <v>1.8</v>
      </c>
      <c r="AE191" s="290">
        <f t="shared" si="47"/>
        <v>1</v>
      </c>
      <c r="AF191" s="290">
        <f t="shared" si="47"/>
        <v>1.5</v>
      </c>
      <c r="AG191" s="290">
        <f t="shared" si="47"/>
        <v>1.9</v>
      </c>
      <c r="AH191" s="290">
        <f t="shared" si="47"/>
        <v>1</v>
      </c>
      <c r="AI191" s="290">
        <f t="shared" si="47"/>
        <v>1</v>
      </c>
      <c r="AJ191" s="290">
        <f t="shared" si="47"/>
        <v>1</v>
      </c>
      <c r="AK191" s="290">
        <f t="shared" si="47"/>
        <v>1</v>
      </c>
      <c r="AL191" s="290">
        <f t="shared" si="47"/>
        <v>1.1</v>
      </c>
      <c r="AM191" s="290">
        <f t="shared" si="47"/>
        <v>1.8</v>
      </c>
      <c r="AN191" s="290">
        <f t="shared" si="47"/>
        <v>1</v>
      </c>
      <c r="AO191" s="290">
        <f t="shared" si="47"/>
        <v>1</v>
      </c>
      <c r="AP191" s="290">
        <f t="shared" si="47"/>
        <v>1.1</v>
      </c>
      <c r="AQ191" s="290">
        <f t="shared" si="47"/>
        <v>1.1</v>
      </c>
      <c r="AR191" s="290">
        <f t="shared" si="47"/>
        <v>1.1</v>
      </c>
      <c r="AS191" s="25">
        <v>2</v>
      </c>
      <c r="AT191" s="270"/>
      <c r="AU191" s="270"/>
    </row>
    <row r="192" spans="5:47" ht="19.5" customHeight="1" thickBot="1">
      <c r="E192" s="694" t="s">
        <v>329</v>
      </c>
      <c r="F192" s="192" t="s">
        <v>392</v>
      </c>
      <c r="G192" s="51">
        <v>20</v>
      </c>
      <c r="H192" s="71">
        <v>20</v>
      </c>
      <c r="I192" s="277">
        <v>12</v>
      </c>
      <c r="J192" s="438">
        <v>14</v>
      </c>
      <c r="K192" s="438">
        <v>16</v>
      </c>
      <c r="L192" s="438">
        <v>13</v>
      </c>
      <c r="M192" s="438">
        <v>19</v>
      </c>
      <c r="N192" s="438">
        <v>16</v>
      </c>
      <c r="O192" s="438">
        <v>16</v>
      </c>
      <c r="P192" s="438">
        <v>16</v>
      </c>
      <c r="Q192" s="438">
        <v>16</v>
      </c>
      <c r="R192" s="277">
        <f>Q192</f>
        <v>16</v>
      </c>
      <c r="S192" s="438">
        <v>14</v>
      </c>
      <c r="T192" s="277">
        <v>17</v>
      </c>
      <c r="U192" s="438">
        <v>15</v>
      </c>
      <c r="V192" s="277">
        <v>12</v>
      </c>
      <c r="W192" s="438">
        <v>16</v>
      </c>
      <c r="X192" s="277">
        <v>14</v>
      </c>
      <c r="Y192" s="438">
        <v>14</v>
      </c>
      <c r="Z192" s="277">
        <v>13</v>
      </c>
      <c r="AA192" s="438">
        <v>16</v>
      </c>
      <c r="AB192" s="438">
        <v>14</v>
      </c>
      <c r="AC192" s="438">
        <v>19</v>
      </c>
      <c r="AD192" s="438">
        <v>18</v>
      </c>
      <c r="AE192" s="438">
        <v>16</v>
      </c>
      <c r="AF192" s="438">
        <v>16</v>
      </c>
      <c r="AG192" s="438">
        <v>16</v>
      </c>
      <c r="AH192" s="438">
        <v>20</v>
      </c>
      <c r="AI192" s="438">
        <v>18</v>
      </c>
      <c r="AJ192" s="438">
        <v>14</v>
      </c>
      <c r="AK192" s="438">
        <v>20</v>
      </c>
      <c r="AL192" s="438">
        <v>16</v>
      </c>
      <c r="AM192" s="438">
        <v>14</v>
      </c>
      <c r="AN192" s="438">
        <v>16</v>
      </c>
      <c r="AO192" s="438">
        <v>16</v>
      </c>
      <c r="AP192" s="438">
        <v>16</v>
      </c>
      <c r="AQ192" s="438">
        <v>19</v>
      </c>
      <c r="AR192" s="438">
        <v>18</v>
      </c>
      <c r="AS192" s="71">
        <v>20</v>
      </c>
      <c r="AT192" s="270"/>
      <c r="AU192" s="270"/>
    </row>
    <row r="193" spans="5:47" ht="19.5" customHeight="1" thickBot="1">
      <c r="E193" s="694"/>
      <c r="F193" s="173" t="s">
        <v>393</v>
      </c>
      <c r="G193" s="20">
        <v>10</v>
      </c>
      <c r="H193" s="29">
        <v>10</v>
      </c>
      <c r="I193" s="55">
        <v>9</v>
      </c>
      <c r="J193" s="426">
        <v>10</v>
      </c>
      <c r="K193" s="426">
        <v>10</v>
      </c>
      <c r="L193" s="426">
        <v>10</v>
      </c>
      <c r="M193" s="426">
        <v>10</v>
      </c>
      <c r="N193" s="426">
        <v>9</v>
      </c>
      <c r="O193" s="426">
        <v>10</v>
      </c>
      <c r="P193" s="426">
        <v>10</v>
      </c>
      <c r="Q193" s="426">
        <v>9</v>
      </c>
      <c r="R193" s="55">
        <f>Q193</f>
        <v>9</v>
      </c>
      <c r="S193" s="426">
        <v>10</v>
      </c>
      <c r="T193" s="55">
        <v>8</v>
      </c>
      <c r="U193" s="426">
        <v>8</v>
      </c>
      <c r="V193" s="55">
        <v>10</v>
      </c>
      <c r="W193" s="426">
        <v>10</v>
      </c>
      <c r="X193" s="55">
        <v>8</v>
      </c>
      <c r="Y193" s="426">
        <v>10</v>
      </c>
      <c r="Z193" s="55">
        <v>10</v>
      </c>
      <c r="AA193" s="426">
        <v>10</v>
      </c>
      <c r="AB193" s="426">
        <v>10</v>
      </c>
      <c r="AC193" s="426">
        <v>9</v>
      </c>
      <c r="AD193" s="426">
        <v>8</v>
      </c>
      <c r="AE193" s="426">
        <v>10</v>
      </c>
      <c r="AF193" s="426">
        <v>10</v>
      </c>
      <c r="AG193" s="426">
        <v>10</v>
      </c>
      <c r="AH193" s="426">
        <v>10</v>
      </c>
      <c r="AI193" s="426">
        <v>10</v>
      </c>
      <c r="AJ193" s="426">
        <v>9</v>
      </c>
      <c r="AK193" s="426">
        <v>10</v>
      </c>
      <c r="AL193" s="426">
        <v>10</v>
      </c>
      <c r="AM193" s="426">
        <v>9</v>
      </c>
      <c r="AN193" s="426">
        <v>10</v>
      </c>
      <c r="AO193" s="426">
        <v>10</v>
      </c>
      <c r="AP193" s="426">
        <v>8</v>
      </c>
      <c r="AQ193" s="426">
        <v>10</v>
      </c>
      <c r="AR193" s="426">
        <v>10</v>
      </c>
      <c r="AS193" s="29">
        <v>10</v>
      </c>
      <c r="AT193" s="270"/>
      <c r="AU193" s="270"/>
    </row>
    <row r="194" spans="5:47" ht="19.5" customHeight="1" thickBot="1">
      <c r="E194" s="694"/>
      <c r="F194" s="173" t="s">
        <v>394</v>
      </c>
      <c r="G194" s="20">
        <v>10</v>
      </c>
      <c r="H194" s="29">
        <v>10</v>
      </c>
      <c r="I194" s="55">
        <v>0</v>
      </c>
      <c r="J194" s="426">
        <v>10</v>
      </c>
      <c r="K194" s="426">
        <v>10</v>
      </c>
      <c r="L194" s="426">
        <v>4</v>
      </c>
      <c r="M194" s="426">
        <v>9</v>
      </c>
      <c r="N194" s="426">
        <v>7</v>
      </c>
      <c r="O194" s="426">
        <v>7</v>
      </c>
      <c r="P194" s="426">
        <v>4</v>
      </c>
      <c r="Q194" s="426">
        <v>4</v>
      </c>
      <c r="R194" s="55">
        <v>0</v>
      </c>
      <c r="S194" s="426">
        <v>7</v>
      </c>
      <c r="T194" s="55">
        <v>5</v>
      </c>
      <c r="U194" s="426">
        <v>10</v>
      </c>
      <c r="V194" s="55">
        <v>7</v>
      </c>
      <c r="W194" s="426">
        <v>10</v>
      </c>
      <c r="X194" s="55">
        <v>0</v>
      </c>
      <c r="Y194" s="426">
        <v>0</v>
      </c>
      <c r="Z194" s="55">
        <v>10</v>
      </c>
      <c r="AA194" s="426">
        <v>4</v>
      </c>
      <c r="AB194" s="426">
        <v>4</v>
      </c>
      <c r="AC194" s="426">
        <v>10</v>
      </c>
      <c r="AD194" s="426">
        <v>4</v>
      </c>
      <c r="AE194" s="426">
        <v>0</v>
      </c>
      <c r="AF194" s="426">
        <v>10</v>
      </c>
      <c r="AG194" s="426">
        <v>4</v>
      </c>
      <c r="AH194" s="426">
        <v>10</v>
      </c>
      <c r="AI194" s="426">
        <v>10</v>
      </c>
      <c r="AJ194" s="426">
        <v>4</v>
      </c>
      <c r="AK194" s="426">
        <v>7</v>
      </c>
      <c r="AL194" s="426">
        <v>10</v>
      </c>
      <c r="AM194" s="426">
        <v>4</v>
      </c>
      <c r="AN194" s="426">
        <v>7</v>
      </c>
      <c r="AO194" s="426">
        <v>4</v>
      </c>
      <c r="AP194" s="426">
        <v>0</v>
      </c>
      <c r="AQ194" s="426">
        <v>7</v>
      </c>
      <c r="AR194" s="426">
        <v>7</v>
      </c>
      <c r="AS194" s="29">
        <v>10</v>
      </c>
      <c r="AT194" s="270"/>
      <c r="AU194" s="270"/>
    </row>
    <row r="195" spans="5:47" ht="19.5" customHeight="1" thickBot="1">
      <c r="E195" s="694"/>
      <c r="F195" s="188" t="s">
        <v>395</v>
      </c>
      <c r="G195" s="57">
        <v>10</v>
      </c>
      <c r="H195" s="35">
        <v>10</v>
      </c>
      <c r="I195" s="276">
        <v>10</v>
      </c>
      <c r="J195" s="429">
        <v>10</v>
      </c>
      <c r="K195" s="429">
        <v>10</v>
      </c>
      <c r="L195" s="429">
        <v>10</v>
      </c>
      <c r="M195" s="429">
        <v>10</v>
      </c>
      <c r="N195" s="429">
        <v>10</v>
      </c>
      <c r="O195" s="429">
        <v>10</v>
      </c>
      <c r="P195" s="429">
        <v>10</v>
      </c>
      <c r="Q195" s="429">
        <v>10</v>
      </c>
      <c r="R195" s="276">
        <f>Q195</f>
        <v>10</v>
      </c>
      <c r="S195" s="429">
        <v>10</v>
      </c>
      <c r="T195" s="276">
        <v>10</v>
      </c>
      <c r="U195" s="429">
        <v>10</v>
      </c>
      <c r="V195" s="276">
        <v>10</v>
      </c>
      <c r="W195" s="429">
        <v>10</v>
      </c>
      <c r="X195" s="276">
        <v>10</v>
      </c>
      <c r="Y195" s="429">
        <v>10</v>
      </c>
      <c r="Z195" s="276">
        <v>10</v>
      </c>
      <c r="AA195" s="429">
        <v>10</v>
      </c>
      <c r="AB195" s="429">
        <v>10</v>
      </c>
      <c r="AC195" s="429">
        <v>10</v>
      </c>
      <c r="AD195" s="429">
        <v>10</v>
      </c>
      <c r="AE195" s="429">
        <v>10</v>
      </c>
      <c r="AF195" s="429">
        <v>10</v>
      </c>
      <c r="AG195" s="429">
        <v>10</v>
      </c>
      <c r="AH195" s="429">
        <v>10</v>
      </c>
      <c r="AI195" s="429">
        <v>10</v>
      </c>
      <c r="AJ195" s="429">
        <v>10</v>
      </c>
      <c r="AK195" s="429">
        <v>10</v>
      </c>
      <c r="AL195" s="429">
        <v>10</v>
      </c>
      <c r="AM195" s="429">
        <v>10</v>
      </c>
      <c r="AN195" s="429">
        <v>10</v>
      </c>
      <c r="AO195" s="429">
        <v>10</v>
      </c>
      <c r="AP195" s="429">
        <v>10</v>
      </c>
      <c r="AQ195" s="429">
        <v>10</v>
      </c>
      <c r="AR195" s="429">
        <v>10</v>
      </c>
      <c r="AS195" s="35">
        <v>10</v>
      </c>
      <c r="AT195" s="270"/>
      <c r="AU195" s="270"/>
    </row>
    <row r="196" spans="5:47" ht="15.75" thickBot="1">
      <c r="E196" s="639"/>
      <c r="F196" s="692" t="s">
        <v>214</v>
      </c>
      <c r="G196" s="693"/>
      <c r="H196" s="150">
        <v>5</v>
      </c>
      <c r="I196" s="290">
        <f aca="true" t="shared" si="48" ref="I196:AR196">SUM(I192:I195)/10</f>
        <v>3.1</v>
      </c>
      <c r="J196" s="290">
        <f t="shared" si="48"/>
        <v>4.4</v>
      </c>
      <c r="K196" s="290">
        <f t="shared" si="48"/>
        <v>4.6</v>
      </c>
      <c r="L196" s="290">
        <f>SUM(L192:L195)/10</f>
        <v>3.7</v>
      </c>
      <c r="M196" s="290">
        <f>SUM(M192:M195)/10</f>
        <v>4.8</v>
      </c>
      <c r="N196" s="290">
        <f t="shared" si="48"/>
        <v>4.2</v>
      </c>
      <c r="O196" s="290">
        <f t="shared" si="48"/>
        <v>4.3</v>
      </c>
      <c r="P196" s="290">
        <f t="shared" si="48"/>
        <v>4</v>
      </c>
      <c r="Q196" s="290">
        <f t="shared" si="48"/>
        <v>3.9</v>
      </c>
      <c r="R196" s="290">
        <f t="shared" si="48"/>
        <v>3.5</v>
      </c>
      <c r="S196" s="290">
        <f t="shared" si="48"/>
        <v>4.1</v>
      </c>
      <c r="T196" s="290">
        <f t="shared" si="48"/>
        <v>4</v>
      </c>
      <c r="U196" s="290">
        <f t="shared" si="48"/>
        <v>4.3</v>
      </c>
      <c r="V196" s="290">
        <f t="shared" si="48"/>
        <v>3.9</v>
      </c>
      <c r="W196" s="290">
        <f t="shared" si="48"/>
        <v>4.6</v>
      </c>
      <c r="X196" s="290">
        <f t="shared" si="48"/>
        <v>3.2</v>
      </c>
      <c r="Y196" s="290">
        <f t="shared" si="48"/>
        <v>3.4</v>
      </c>
      <c r="Z196" s="290">
        <f t="shared" si="48"/>
        <v>4.3</v>
      </c>
      <c r="AA196" s="290">
        <f t="shared" si="48"/>
        <v>4</v>
      </c>
      <c r="AB196" s="290">
        <f t="shared" si="48"/>
        <v>3.8</v>
      </c>
      <c r="AC196" s="290">
        <f t="shared" si="48"/>
        <v>4.8</v>
      </c>
      <c r="AD196" s="290">
        <f aca="true" t="shared" si="49" ref="AD196:AM196">SUM(AD192:AD195)/10</f>
        <v>4</v>
      </c>
      <c r="AE196" s="290">
        <f t="shared" si="49"/>
        <v>3.6</v>
      </c>
      <c r="AF196" s="290">
        <f t="shared" si="49"/>
        <v>4.6</v>
      </c>
      <c r="AG196" s="290">
        <f t="shared" si="49"/>
        <v>4</v>
      </c>
      <c r="AH196" s="290">
        <f t="shared" si="49"/>
        <v>5</v>
      </c>
      <c r="AI196" s="290">
        <f t="shared" si="49"/>
        <v>4.8</v>
      </c>
      <c r="AJ196" s="290">
        <f t="shared" si="49"/>
        <v>3.7</v>
      </c>
      <c r="AK196" s="290">
        <f t="shared" si="49"/>
        <v>4.7</v>
      </c>
      <c r="AL196" s="290">
        <f t="shared" si="49"/>
        <v>4.6</v>
      </c>
      <c r="AM196" s="290">
        <f t="shared" si="49"/>
        <v>3.7</v>
      </c>
      <c r="AN196" s="290">
        <f t="shared" si="48"/>
        <v>4.3</v>
      </c>
      <c r="AO196" s="290">
        <f t="shared" si="48"/>
        <v>4</v>
      </c>
      <c r="AP196" s="290">
        <f t="shared" si="48"/>
        <v>3.4</v>
      </c>
      <c r="AQ196" s="290">
        <f t="shared" si="48"/>
        <v>4.6</v>
      </c>
      <c r="AR196" s="290">
        <f t="shared" si="48"/>
        <v>4.5</v>
      </c>
      <c r="AS196" s="25">
        <v>5</v>
      </c>
      <c r="AT196" s="270"/>
      <c r="AU196" s="270"/>
    </row>
    <row r="197" spans="5:47" ht="24" customHeight="1" thickBot="1">
      <c r="E197" s="775" t="s">
        <v>369</v>
      </c>
      <c r="F197" s="775"/>
      <c r="G197" s="775"/>
      <c r="H197" s="311">
        <f>SUM(H187+H191+H196)</f>
        <v>11</v>
      </c>
      <c r="I197" s="357">
        <f aca="true" t="shared" si="50" ref="I197:AS197">SUM(I187+I191+I196)</f>
        <v>7.6</v>
      </c>
      <c r="J197" s="357">
        <f t="shared" si="50"/>
        <v>9.4</v>
      </c>
      <c r="K197" s="357">
        <f t="shared" si="50"/>
        <v>9.399999999999999</v>
      </c>
      <c r="L197" s="357">
        <f t="shared" si="50"/>
        <v>8.5</v>
      </c>
      <c r="M197" s="357">
        <f t="shared" si="50"/>
        <v>10.5</v>
      </c>
      <c r="N197" s="357">
        <f t="shared" si="50"/>
        <v>8.4</v>
      </c>
      <c r="O197" s="357">
        <f t="shared" si="50"/>
        <v>8</v>
      </c>
      <c r="P197" s="357">
        <f t="shared" si="50"/>
        <v>10</v>
      </c>
      <c r="Q197" s="357">
        <f t="shared" si="50"/>
        <v>9.8</v>
      </c>
      <c r="R197" s="357">
        <f t="shared" si="50"/>
        <v>8.3</v>
      </c>
      <c r="S197" s="357">
        <f t="shared" si="50"/>
        <v>9.799999999999999</v>
      </c>
      <c r="T197" s="357">
        <f t="shared" si="50"/>
        <v>8.8</v>
      </c>
      <c r="U197" s="357">
        <f t="shared" si="50"/>
        <v>9.2</v>
      </c>
      <c r="V197" s="357">
        <f t="shared" si="50"/>
        <v>8.9</v>
      </c>
      <c r="W197" s="357">
        <f t="shared" si="50"/>
        <v>9.899999999999999</v>
      </c>
      <c r="X197" s="357">
        <f t="shared" si="50"/>
        <v>8.9</v>
      </c>
      <c r="Y197" s="357">
        <f t="shared" si="50"/>
        <v>8.9</v>
      </c>
      <c r="Z197" s="357">
        <f t="shared" si="50"/>
        <v>8.899999999999999</v>
      </c>
      <c r="AA197" s="357">
        <f t="shared" si="50"/>
        <v>8.8</v>
      </c>
      <c r="AB197" s="357">
        <f t="shared" si="50"/>
        <v>8.7</v>
      </c>
      <c r="AC197" s="357">
        <f t="shared" si="50"/>
        <v>9.2</v>
      </c>
      <c r="AD197" s="357">
        <f t="shared" si="50"/>
        <v>9.4</v>
      </c>
      <c r="AE197" s="357">
        <f t="shared" si="50"/>
        <v>8.3</v>
      </c>
      <c r="AF197" s="357">
        <f t="shared" si="50"/>
        <v>9.6</v>
      </c>
      <c r="AG197" s="357">
        <f t="shared" si="50"/>
        <v>9.9</v>
      </c>
      <c r="AH197" s="357">
        <f t="shared" si="50"/>
        <v>10</v>
      </c>
      <c r="AI197" s="357">
        <f t="shared" si="50"/>
        <v>9.1</v>
      </c>
      <c r="AJ197" s="357">
        <f t="shared" si="50"/>
        <v>7.6</v>
      </c>
      <c r="AK197" s="357">
        <f t="shared" si="50"/>
        <v>9.600000000000001</v>
      </c>
      <c r="AL197" s="357">
        <f t="shared" si="50"/>
        <v>9.7</v>
      </c>
      <c r="AM197" s="357">
        <f t="shared" si="50"/>
        <v>9.4</v>
      </c>
      <c r="AN197" s="357">
        <f t="shared" si="50"/>
        <v>9.1</v>
      </c>
      <c r="AO197" s="357">
        <f t="shared" si="50"/>
        <v>8.8</v>
      </c>
      <c r="AP197" s="357">
        <f t="shared" si="50"/>
        <v>8.1</v>
      </c>
      <c r="AQ197" s="357">
        <f t="shared" si="50"/>
        <v>9.3</v>
      </c>
      <c r="AR197" s="357">
        <f t="shared" si="50"/>
        <v>9.4</v>
      </c>
      <c r="AS197" s="368">
        <f t="shared" si="50"/>
        <v>11</v>
      </c>
      <c r="AT197" s="270"/>
      <c r="AU197" s="270"/>
    </row>
    <row r="198" spans="5:47" ht="24" customHeight="1" thickBot="1">
      <c r="E198" s="681" t="s">
        <v>370</v>
      </c>
      <c r="F198" s="681"/>
      <c r="G198" s="681"/>
      <c r="H198" s="313">
        <f aca="true" t="shared" si="51" ref="H198:AS198">SUM(H99+H161+H182+H197)</f>
        <v>125</v>
      </c>
      <c r="I198" s="405">
        <f t="shared" si="51"/>
        <v>105.39999999999999</v>
      </c>
      <c r="J198" s="404">
        <f t="shared" si="51"/>
        <v>108.8</v>
      </c>
      <c r="K198" s="404">
        <f t="shared" si="51"/>
        <v>109.10000000000002</v>
      </c>
      <c r="L198" s="404">
        <f t="shared" si="51"/>
        <v>86.1</v>
      </c>
      <c r="M198" s="404">
        <f t="shared" si="51"/>
        <v>110.39999999999999</v>
      </c>
      <c r="N198" s="404">
        <f t="shared" si="51"/>
        <v>106</v>
      </c>
      <c r="O198" s="404">
        <f t="shared" si="51"/>
        <v>105.8</v>
      </c>
      <c r="P198" s="404">
        <f t="shared" si="51"/>
        <v>118.1</v>
      </c>
      <c r="Q198" s="404">
        <f t="shared" si="51"/>
        <v>108.6</v>
      </c>
      <c r="R198" s="404">
        <f t="shared" si="51"/>
        <v>109.1</v>
      </c>
      <c r="S198" s="404">
        <f t="shared" si="51"/>
        <v>111.9</v>
      </c>
      <c r="T198" s="404">
        <f t="shared" si="51"/>
        <v>105.49999999999999</v>
      </c>
      <c r="U198" s="404">
        <f t="shared" si="51"/>
        <v>115</v>
      </c>
      <c r="V198" s="404">
        <f t="shared" si="51"/>
        <v>114.4</v>
      </c>
      <c r="W198" s="404">
        <f t="shared" si="51"/>
        <v>114.79999999999998</v>
      </c>
      <c r="X198" s="404">
        <f t="shared" si="51"/>
        <v>103.69999999999999</v>
      </c>
      <c r="Y198" s="404">
        <f t="shared" si="51"/>
        <v>113.5</v>
      </c>
      <c r="Z198" s="404">
        <f t="shared" si="51"/>
        <v>108.80000000000001</v>
      </c>
      <c r="AA198" s="404">
        <f t="shared" si="51"/>
        <v>109.8</v>
      </c>
      <c r="AB198" s="404">
        <f t="shared" si="51"/>
        <v>112.5</v>
      </c>
      <c r="AC198" s="404">
        <f t="shared" si="51"/>
        <v>104.2</v>
      </c>
      <c r="AD198" s="404">
        <f t="shared" si="51"/>
        <v>110</v>
      </c>
      <c r="AE198" s="404">
        <f t="shared" si="51"/>
        <v>101.49999999999999</v>
      </c>
      <c r="AF198" s="404">
        <f t="shared" si="51"/>
        <v>102.79999999999998</v>
      </c>
      <c r="AG198" s="404">
        <f t="shared" si="51"/>
        <v>107.30000000000001</v>
      </c>
      <c r="AH198" s="404">
        <f t="shared" si="51"/>
        <v>104.60000000000001</v>
      </c>
      <c r="AI198" s="404">
        <f t="shared" si="51"/>
        <v>107.7</v>
      </c>
      <c r="AJ198" s="404">
        <f t="shared" si="51"/>
        <v>96.1</v>
      </c>
      <c r="AK198" s="404">
        <f t="shared" si="51"/>
        <v>107.70000000000002</v>
      </c>
      <c r="AL198" s="404">
        <f t="shared" si="51"/>
        <v>111.55</v>
      </c>
      <c r="AM198" s="404">
        <f t="shared" si="51"/>
        <v>113.00000000000001</v>
      </c>
      <c r="AN198" s="404">
        <f t="shared" si="51"/>
        <v>104.55</v>
      </c>
      <c r="AO198" s="404">
        <f t="shared" si="51"/>
        <v>104.89999999999999</v>
      </c>
      <c r="AP198" s="404">
        <f t="shared" si="51"/>
        <v>106.69999999999999</v>
      </c>
      <c r="AQ198" s="404">
        <f t="shared" si="51"/>
        <v>103.5</v>
      </c>
      <c r="AR198" s="404">
        <f t="shared" si="51"/>
        <v>110.9</v>
      </c>
      <c r="AS198" s="368">
        <f t="shared" si="51"/>
        <v>125</v>
      </c>
      <c r="AT198" s="270"/>
      <c r="AU198" s="270"/>
    </row>
    <row r="199" spans="1:48" ht="19.5" customHeight="1">
      <c r="A199" s="212"/>
      <c r="B199" s="312"/>
      <c r="C199" s="314"/>
      <c r="D199" s="314"/>
      <c r="E199" s="314"/>
      <c r="F199" s="314"/>
      <c r="G199" s="314"/>
      <c r="H199" s="314"/>
      <c r="I199" s="395"/>
      <c r="J199" s="395"/>
      <c r="K199" s="395"/>
      <c r="L199" s="395"/>
      <c r="M199" s="395"/>
      <c r="N199" s="395"/>
      <c r="O199" s="395"/>
      <c r="P199" s="395"/>
      <c r="Q199" s="395"/>
      <c r="R199" s="395"/>
      <c r="S199" s="395"/>
      <c r="T199" s="395"/>
      <c r="U199" s="395"/>
      <c r="V199" s="395"/>
      <c r="W199" s="395"/>
      <c r="X199" s="395"/>
      <c r="Y199" s="395"/>
      <c r="Z199" s="396"/>
      <c r="AA199" s="395"/>
      <c r="AB199" s="395"/>
      <c r="AC199" s="395"/>
      <c r="AD199" s="395"/>
      <c r="AE199" s="395"/>
      <c r="AF199" s="395"/>
      <c r="AG199" s="395"/>
      <c r="AH199" s="395"/>
      <c r="AI199" s="395"/>
      <c r="AJ199" s="395"/>
      <c r="AK199" s="395"/>
      <c r="AL199" s="395"/>
      <c r="AM199" s="395"/>
      <c r="AN199" s="395"/>
      <c r="AO199" s="395"/>
      <c r="AP199" s="395"/>
      <c r="AQ199" s="395"/>
      <c r="AR199" s="395"/>
      <c r="AS199" s="767" t="s">
        <v>373</v>
      </c>
      <c r="AT199" s="767"/>
      <c r="AU199" s="767"/>
      <c r="AV199" s="767"/>
    </row>
    <row r="200" spans="3:48" ht="19.5" customHeight="1" thickBot="1">
      <c r="C200" s="271"/>
      <c r="D200" s="271"/>
      <c r="E200" s="271"/>
      <c r="F200" s="271"/>
      <c r="G200" s="271"/>
      <c r="H200" s="271"/>
      <c r="I200" s="397"/>
      <c r="J200" s="397"/>
      <c r="K200" s="397"/>
      <c r="L200" s="397"/>
      <c r="M200" s="397"/>
      <c r="N200" s="397"/>
      <c r="O200" s="397"/>
      <c r="P200" s="397"/>
      <c r="Q200" s="397"/>
      <c r="R200" s="397"/>
      <c r="S200" s="397"/>
      <c r="T200" s="397"/>
      <c r="U200" s="397"/>
      <c r="V200" s="397"/>
      <c r="W200" s="397"/>
      <c r="X200" s="397"/>
      <c r="Y200" s="397"/>
      <c r="Z200" s="390"/>
      <c r="AA200" s="397"/>
      <c r="AB200" s="397"/>
      <c r="AC200" s="397"/>
      <c r="AD200" s="397"/>
      <c r="AE200" s="397"/>
      <c r="AF200" s="397"/>
      <c r="AG200" s="397"/>
      <c r="AH200" s="397"/>
      <c r="AI200" s="397"/>
      <c r="AJ200" s="397"/>
      <c r="AK200" s="397"/>
      <c r="AL200" s="397"/>
      <c r="AM200" s="397"/>
      <c r="AN200" s="397"/>
      <c r="AO200" s="397"/>
      <c r="AP200" s="397"/>
      <c r="AQ200" s="397"/>
      <c r="AR200" s="397"/>
      <c r="AS200" s="767"/>
      <c r="AT200" s="767"/>
      <c r="AU200" s="767"/>
      <c r="AV200" s="767"/>
    </row>
    <row r="201" spans="1:48" ht="27" customHeight="1">
      <c r="A201" s="762" t="s">
        <v>571</v>
      </c>
      <c r="B201" s="762"/>
      <c r="C201" s="762"/>
      <c r="D201" s="762"/>
      <c r="E201" s="762"/>
      <c r="F201" s="762"/>
      <c r="G201" s="762"/>
      <c r="H201" s="763"/>
      <c r="I201" s="286">
        <v>26</v>
      </c>
      <c r="J201" s="343" t="s">
        <v>567</v>
      </c>
      <c r="K201" s="376" t="s">
        <v>568</v>
      </c>
      <c r="L201" s="198">
        <v>36</v>
      </c>
      <c r="M201" s="195">
        <v>11</v>
      </c>
      <c r="N201" s="197">
        <v>23</v>
      </c>
      <c r="O201" s="197">
        <v>24</v>
      </c>
      <c r="P201" s="242">
        <v>1</v>
      </c>
      <c r="Q201" s="256">
        <v>18</v>
      </c>
      <c r="R201" s="242" t="s">
        <v>568</v>
      </c>
      <c r="S201" s="242">
        <v>8</v>
      </c>
      <c r="T201" s="252">
        <v>25</v>
      </c>
      <c r="U201" s="256">
        <v>2</v>
      </c>
      <c r="V201" s="196">
        <v>4</v>
      </c>
      <c r="W201" s="195">
        <v>3</v>
      </c>
      <c r="X201" s="256">
        <v>31</v>
      </c>
      <c r="Y201" s="195">
        <v>5</v>
      </c>
      <c r="Z201" s="401" t="s">
        <v>567</v>
      </c>
      <c r="AA201" s="195">
        <v>13</v>
      </c>
      <c r="AB201" s="242">
        <v>7</v>
      </c>
      <c r="AC201" s="252">
        <v>30</v>
      </c>
      <c r="AD201" s="195">
        <v>12</v>
      </c>
      <c r="AE201" s="196">
        <v>34</v>
      </c>
      <c r="AF201" s="252">
        <v>33</v>
      </c>
      <c r="AG201" s="252">
        <v>21</v>
      </c>
      <c r="AH201" s="242">
        <v>28</v>
      </c>
      <c r="AI201" s="256" t="s">
        <v>230</v>
      </c>
      <c r="AJ201" s="197">
        <v>35</v>
      </c>
      <c r="AK201" s="242" t="s">
        <v>230</v>
      </c>
      <c r="AL201" s="252">
        <v>9</v>
      </c>
      <c r="AM201" s="256">
        <v>6</v>
      </c>
      <c r="AN201" s="252">
        <v>29</v>
      </c>
      <c r="AO201" s="197">
        <v>27</v>
      </c>
      <c r="AP201" s="256">
        <v>22</v>
      </c>
      <c r="AQ201" s="383">
        <v>32</v>
      </c>
      <c r="AR201" s="225">
        <v>10</v>
      </c>
      <c r="AS201" s="767"/>
      <c r="AT201" s="767"/>
      <c r="AU201" s="767"/>
      <c r="AV201" s="767"/>
    </row>
    <row r="202" spans="1:48" ht="27" customHeight="1" thickBot="1">
      <c r="A202" s="762" t="s">
        <v>572</v>
      </c>
      <c r="B202" s="762"/>
      <c r="C202" s="762"/>
      <c r="D202" s="762"/>
      <c r="E202" s="762"/>
      <c r="F202" s="762"/>
      <c r="G202" s="762"/>
      <c r="H202" s="763"/>
      <c r="I202" s="325" t="s">
        <v>231</v>
      </c>
      <c r="J202" s="342">
        <v>19</v>
      </c>
      <c r="K202" s="377">
        <v>34</v>
      </c>
      <c r="L202" s="326">
        <v>36</v>
      </c>
      <c r="M202" s="327">
        <v>12</v>
      </c>
      <c r="N202" s="328">
        <v>31</v>
      </c>
      <c r="O202" s="328">
        <v>24</v>
      </c>
      <c r="P202" s="329">
        <v>1</v>
      </c>
      <c r="Q202" s="330">
        <v>15</v>
      </c>
      <c r="R202" s="329">
        <v>20</v>
      </c>
      <c r="S202" s="329">
        <v>8</v>
      </c>
      <c r="T202" s="331">
        <v>17</v>
      </c>
      <c r="U202" s="330">
        <v>4</v>
      </c>
      <c r="V202" s="329">
        <v>2</v>
      </c>
      <c r="W202" s="327">
        <v>7</v>
      </c>
      <c r="X202" s="330">
        <v>27</v>
      </c>
      <c r="Y202" s="327">
        <v>3</v>
      </c>
      <c r="Z202" s="329">
        <v>13</v>
      </c>
      <c r="AA202" s="327">
        <v>10</v>
      </c>
      <c r="AB202" s="329">
        <v>5</v>
      </c>
      <c r="AC202" s="331">
        <v>28</v>
      </c>
      <c r="AD202" s="327">
        <v>11</v>
      </c>
      <c r="AE202" s="329">
        <v>32</v>
      </c>
      <c r="AF202" s="331">
        <v>33</v>
      </c>
      <c r="AG202" s="331">
        <v>22</v>
      </c>
      <c r="AH202" s="329">
        <v>23</v>
      </c>
      <c r="AI202" s="330" t="s">
        <v>231</v>
      </c>
      <c r="AJ202" s="328">
        <v>35</v>
      </c>
      <c r="AK202" s="329">
        <v>18</v>
      </c>
      <c r="AL202" s="331">
        <v>9</v>
      </c>
      <c r="AM202" s="330">
        <v>6</v>
      </c>
      <c r="AN202" s="331">
        <v>29</v>
      </c>
      <c r="AO202" s="328">
        <v>21</v>
      </c>
      <c r="AP202" s="330">
        <v>16</v>
      </c>
      <c r="AQ202" s="382">
        <v>30</v>
      </c>
      <c r="AR202" s="332">
        <v>14</v>
      </c>
      <c r="AS202" s="767"/>
      <c r="AT202" s="767"/>
      <c r="AU202" s="767"/>
      <c r="AV202" s="767"/>
    </row>
    <row r="203" spans="1:48" ht="18" customHeight="1" thickBot="1">
      <c r="A203" s="65"/>
      <c r="B203" s="65"/>
      <c r="C203" s="65"/>
      <c r="D203" s="65"/>
      <c r="E203" s="65"/>
      <c r="F203" s="65"/>
      <c r="G203" s="65"/>
      <c r="H203" s="5"/>
      <c r="I203" s="309"/>
      <c r="J203" s="152"/>
      <c r="K203" s="152"/>
      <c r="L203" s="152"/>
      <c r="M203" s="772"/>
      <c r="N203" s="772"/>
      <c r="O203" s="772"/>
      <c r="P203" s="772"/>
      <c r="Q203" s="772"/>
      <c r="R203" s="159"/>
      <c r="S203" s="159"/>
      <c r="T203" s="159"/>
      <c r="U203" s="160"/>
      <c r="V203" s="693"/>
      <c r="W203" s="693"/>
      <c r="X203" s="693"/>
      <c r="Y203" s="693"/>
      <c r="Z203" s="391"/>
      <c r="AA203" s="159"/>
      <c r="AB203" s="159"/>
      <c r="AC203" s="159"/>
      <c r="AD203" s="159"/>
      <c r="AE203" s="159"/>
      <c r="AF203" s="159"/>
      <c r="AG203" s="159"/>
      <c r="AH203" s="270"/>
      <c r="AI203" s="270"/>
      <c r="AJ203" s="270"/>
      <c r="AK203" s="270"/>
      <c r="AL203" s="270"/>
      <c r="AM203" s="270"/>
      <c r="AN203" s="315"/>
      <c r="AO203" s="315"/>
      <c r="AP203" s="315"/>
      <c r="AQ203" s="315"/>
      <c r="AR203" s="316"/>
      <c r="AS203" s="65"/>
      <c r="AT203" s="65"/>
      <c r="AU203" s="65"/>
      <c r="AV203" s="65"/>
    </row>
    <row r="204" spans="1:48" s="301" customFormat="1" ht="27" customHeight="1" thickBot="1">
      <c r="A204" s="264"/>
      <c r="B204" s="264"/>
      <c r="C204" s="264"/>
      <c r="D204" s="264"/>
      <c r="E204" s="264"/>
      <c r="F204" s="264"/>
      <c r="G204" s="264"/>
      <c r="H204" s="317"/>
      <c r="I204" s="318" t="s">
        <v>188</v>
      </c>
      <c r="J204" s="323" t="s">
        <v>187</v>
      </c>
      <c r="K204" s="322" t="s">
        <v>223</v>
      </c>
      <c r="L204" s="323" t="s">
        <v>357</v>
      </c>
      <c r="M204" s="322" t="s">
        <v>189</v>
      </c>
      <c r="N204" s="320" t="s">
        <v>190</v>
      </c>
      <c r="O204" s="320" t="s">
        <v>186</v>
      </c>
      <c r="P204" s="319" t="s">
        <v>99</v>
      </c>
      <c r="Q204" s="322" t="s">
        <v>98</v>
      </c>
      <c r="R204" s="319" t="s">
        <v>197</v>
      </c>
      <c r="S204" s="319" t="s">
        <v>196</v>
      </c>
      <c r="T204" s="323" t="s">
        <v>195</v>
      </c>
      <c r="U204" s="322" t="s">
        <v>194</v>
      </c>
      <c r="V204" s="319" t="s">
        <v>193</v>
      </c>
      <c r="W204" s="322" t="s">
        <v>192</v>
      </c>
      <c r="X204" s="322" t="s">
        <v>191</v>
      </c>
      <c r="Y204" s="321" t="s">
        <v>97</v>
      </c>
      <c r="Z204" s="407" t="s">
        <v>96</v>
      </c>
      <c r="AA204" s="321" t="s">
        <v>355</v>
      </c>
      <c r="AB204" s="319" t="s">
        <v>356</v>
      </c>
      <c r="AC204" s="323" t="s">
        <v>224</v>
      </c>
      <c r="AD204" s="321" t="s">
        <v>354</v>
      </c>
      <c r="AE204" s="319" t="s">
        <v>92</v>
      </c>
      <c r="AF204" s="323" t="s">
        <v>198</v>
      </c>
      <c r="AG204" s="323" t="s">
        <v>199</v>
      </c>
      <c r="AH204" s="319" t="s">
        <v>200</v>
      </c>
      <c r="AI204" s="322" t="s">
        <v>201</v>
      </c>
      <c r="AJ204" s="323" t="s">
        <v>403</v>
      </c>
      <c r="AK204" s="319" t="s">
        <v>204</v>
      </c>
      <c r="AL204" s="323" t="s">
        <v>203</v>
      </c>
      <c r="AM204" s="322" t="s">
        <v>202</v>
      </c>
      <c r="AN204" s="323" t="s">
        <v>234</v>
      </c>
      <c r="AO204" s="320" t="s">
        <v>206</v>
      </c>
      <c r="AP204" s="322" t="s">
        <v>90</v>
      </c>
      <c r="AQ204" s="319" t="s">
        <v>205</v>
      </c>
      <c r="AR204" s="324" t="s">
        <v>91</v>
      </c>
      <c r="AS204" s="264"/>
      <c r="AT204" s="264"/>
      <c r="AU204" s="264"/>
      <c r="AV204" s="264"/>
    </row>
    <row r="205" spans="1:48" ht="27" customHeight="1">
      <c r="A205" s="773" t="s">
        <v>80</v>
      </c>
      <c r="B205" s="773"/>
      <c r="C205" s="773"/>
      <c r="D205" s="773"/>
      <c r="E205" s="773"/>
      <c r="F205" s="773"/>
      <c r="G205" s="773"/>
      <c r="H205" s="774"/>
      <c r="I205" s="161"/>
      <c r="J205" s="162"/>
      <c r="K205" s="162">
        <f>SUM(K5+K15+K18+K22+K28+K31+K39+K44+K50+K77+K79+K89+K96+K143+K150+K151+K183)/10</f>
        <v>31.7</v>
      </c>
      <c r="L205" s="162"/>
      <c r="M205" s="162">
        <f>SUM(M5+M15+M18+M22+M28+M31+M39+M44+M50+M77+M79+M89+M96+M143+M150+M151+M183)/10</f>
        <v>32.1</v>
      </c>
      <c r="N205" s="162"/>
      <c r="O205" s="162"/>
      <c r="P205" s="162"/>
      <c r="Q205" s="561">
        <f>SUM(Q5+Q15+Q18+Q22+Q28+Q31+Q39+Q44+Q50+Q77+Q79+Q89+Q96+Q143+Q150+Q151+Q183)/10</f>
        <v>32.1</v>
      </c>
      <c r="R205" s="247"/>
      <c r="S205" s="162"/>
      <c r="T205" s="162"/>
      <c r="U205" s="162">
        <f>SUM(U5+U15+U18+U22+U28+U31+U39+U44+U50+U77+U79+U89+U96+U143+U150+U151+U183)/10</f>
        <v>32.5</v>
      </c>
      <c r="V205" s="162"/>
      <c r="W205" s="162">
        <f>SUM(W5+W15+W18+W22+W28+W31+W39+W44+W50+W77+W79+W89+W96+W143+W150+W151+W183)/10</f>
        <v>32.8</v>
      </c>
      <c r="X205" s="162">
        <f>SUM(X5+X15+X18+X22+X28+X31+X39+X44+X50+X77+X79+X89+X96+X143+X150+X151+X183)/10</f>
        <v>30.6</v>
      </c>
      <c r="Y205" s="162">
        <f>SUM(Y5+Y15+Y18+Y22+Y28+Y31+Y39+Y44+Y50+Y77+Y79+Y89+Y96+Y143+Y150+Y151+Y183)/10</f>
        <v>32.3</v>
      </c>
      <c r="Z205" s="389"/>
      <c r="AA205" s="162">
        <f>SUM(AA5+AA15+AA18+AA22+AA28+AA31+AA39+AA44+AA50+AA77+AA79+AA89+AA96+AA143+AA150+AA151+AA183)/10</f>
        <v>32</v>
      </c>
      <c r="AB205" s="162"/>
      <c r="AC205" s="162"/>
      <c r="AD205" s="162">
        <f>SUM(AD5+AD15+AD18+AD22+AD28+AD31+AD39+AD44+AD50+AD77+AD79+AD89+AD96+AD143+AD150+AD151+AD183)/10</f>
        <v>33.1</v>
      </c>
      <c r="AE205" s="162"/>
      <c r="AF205" s="162"/>
      <c r="AG205" s="162"/>
      <c r="AH205" s="162"/>
      <c r="AI205" s="162">
        <f>SUM(AI5+AI15+AI18+AI22+AI28+AI31+AI39+AI44+AI50+AI77+AI79+AI89+AI96+AI143+AI150+AI151+AI183)/10</f>
        <v>31</v>
      </c>
      <c r="AJ205" s="162"/>
      <c r="AK205" s="162"/>
      <c r="AL205" s="162"/>
      <c r="AM205" s="162">
        <f>SUM(AM5+AM15+AM18+AM22+AM28+AM31+AM39+AM44+AM50+AM77+AM79+AM89+AM96+AM143+AM150+AM151+AM183)/10</f>
        <v>32.8</v>
      </c>
      <c r="AN205" s="247"/>
      <c r="AO205" s="162"/>
      <c r="AP205" s="162">
        <f>SUM(AP5+AP15+AP18+AP22+AP28+AP31+AP39+AP44+AP50+AP77+AP79+AP89+AP96+AP143+AP150+AP151+AP183)/10</f>
        <v>31.7</v>
      </c>
      <c r="AQ205" s="162"/>
      <c r="AR205" s="71"/>
      <c r="AS205" s="768" t="s">
        <v>227</v>
      </c>
      <c r="AT205" s="768"/>
      <c r="AU205" s="768"/>
      <c r="AV205" s="768"/>
    </row>
    <row r="206" spans="1:48" ht="27" customHeight="1">
      <c r="A206" s="756" t="s">
        <v>85</v>
      </c>
      <c r="B206" s="756"/>
      <c r="C206" s="756"/>
      <c r="D206" s="756"/>
      <c r="E206" s="756"/>
      <c r="F206" s="756"/>
      <c r="G206" s="756"/>
      <c r="H206" s="757"/>
      <c r="I206" s="163"/>
      <c r="J206" s="36"/>
      <c r="K206" s="164">
        <f>SUM(K198)</f>
        <v>109.10000000000002</v>
      </c>
      <c r="L206" s="36"/>
      <c r="M206" s="164">
        <f>SUM(M198)</f>
        <v>110.39999999999999</v>
      </c>
      <c r="N206" s="164"/>
      <c r="O206" s="164"/>
      <c r="P206" s="164"/>
      <c r="Q206" s="164">
        <f>SUM(Q198)</f>
        <v>108.6</v>
      </c>
      <c r="R206" s="248"/>
      <c r="S206" s="164"/>
      <c r="T206" s="164"/>
      <c r="U206" s="164">
        <f>SUM(U198)</f>
        <v>115</v>
      </c>
      <c r="V206" s="36"/>
      <c r="W206" s="164">
        <f>SUM(W198)</f>
        <v>114.79999999999998</v>
      </c>
      <c r="X206" s="164">
        <f>SUM(X198)</f>
        <v>103.69999999999999</v>
      </c>
      <c r="Y206" s="164">
        <f>SUM(Y198)</f>
        <v>113.5</v>
      </c>
      <c r="Z206" s="388"/>
      <c r="AA206" s="164">
        <f>SUM(AA198)</f>
        <v>109.8</v>
      </c>
      <c r="AB206" s="164"/>
      <c r="AC206" s="164"/>
      <c r="AD206" s="164">
        <f>SUM(AD198)</f>
        <v>110</v>
      </c>
      <c r="AE206" s="36"/>
      <c r="AF206" s="36"/>
      <c r="AG206" s="164"/>
      <c r="AH206" s="164"/>
      <c r="AI206" s="164">
        <f>SUM(AI198)</f>
        <v>107.7</v>
      </c>
      <c r="AJ206" s="36"/>
      <c r="AK206" s="36"/>
      <c r="AL206" s="36"/>
      <c r="AM206" s="164">
        <f>SUM(AM198)</f>
        <v>113.00000000000001</v>
      </c>
      <c r="AN206" s="248"/>
      <c r="AO206" s="164"/>
      <c r="AP206" s="164">
        <f>SUM(AP198)</f>
        <v>106.69999999999999</v>
      </c>
      <c r="AQ206" s="164"/>
      <c r="AR206" s="29"/>
      <c r="AS206" s="766" t="s">
        <v>85</v>
      </c>
      <c r="AT206" s="766"/>
      <c r="AU206" s="766"/>
      <c r="AV206" s="766"/>
    </row>
    <row r="207" spans="1:48" ht="27" customHeight="1">
      <c r="A207" s="756" t="s">
        <v>82</v>
      </c>
      <c r="B207" s="756"/>
      <c r="C207" s="756"/>
      <c r="D207" s="756"/>
      <c r="E207" s="756"/>
      <c r="F207" s="756"/>
      <c r="G207" s="756"/>
      <c r="H207" s="757"/>
      <c r="I207" s="215"/>
      <c r="J207" s="216"/>
      <c r="K207" s="214">
        <f>K206/1.25</f>
        <v>87.28000000000002</v>
      </c>
      <c r="L207" s="216"/>
      <c r="M207" s="214">
        <f>M206/1.25</f>
        <v>88.32</v>
      </c>
      <c r="N207" s="214"/>
      <c r="O207" s="214"/>
      <c r="P207" s="214"/>
      <c r="Q207" s="214">
        <f>Q206/1.25</f>
        <v>86.88</v>
      </c>
      <c r="R207" s="211"/>
      <c r="S207" s="214"/>
      <c r="T207" s="214"/>
      <c r="U207" s="214">
        <f>U206/1.25</f>
        <v>92</v>
      </c>
      <c r="V207" s="216"/>
      <c r="W207" s="214">
        <f>W206/1.25</f>
        <v>91.83999999999999</v>
      </c>
      <c r="X207" s="214">
        <f>X206/1.25</f>
        <v>82.96</v>
      </c>
      <c r="Y207" s="214">
        <f>Y206/1.25</f>
        <v>90.8</v>
      </c>
      <c r="Z207" s="370"/>
      <c r="AA207" s="214">
        <f>AA206/1.25</f>
        <v>87.84</v>
      </c>
      <c r="AB207" s="214"/>
      <c r="AC207" s="214"/>
      <c r="AD207" s="214">
        <f>AD206/1.25</f>
        <v>88</v>
      </c>
      <c r="AE207" s="216"/>
      <c r="AF207" s="216"/>
      <c r="AG207" s="214"/>
      <c r="AH207" s="214"/>
      <c r="AI207" s="214">
        <f>AI206/1.25</f>
        <v>86.16</v>
      </c>
      <c r="AJ207" s="216"/>
      <c r="AK207" s="216"/>
      <c r="AL207" s="216"/>
      <c r="AM207" s="214">
        <f>AM206/1.25</f>
        <v>90.4</v>
      </c>
      <c r="AN207" s="211"/>
      <c r="AO207" s="214"/>
      <c r="AP207" s="214">
        <f>AP206/1.25</f>
        <v>85.35999999999999</v>
      </c>
      <c r="AQ207" s="214"/>
      <c r="AR207" s="217"/>
      <c r="AS207" s="766" t="s">
        <v>82</v>
      </c>
      <c r="AT207" s="766"/>
      <c r="AU207" s="766"/>
      <c r="AV207" s="766"/>
    </row>
    <row r="208" spans="1:48" ht="27" customHeight="1">
      <c r="A208" s="756" t="s">
        <v>81</v>
      </c>
      <c r="B208" s="756"/>
      <c r="C208" s="756"/>
      <c r="D208" s="756"/>
      <c r="E208" s="756"/>
      <c r="F208" s="756"/>
      <c r="G208" s="756"/>
      <c r="H208" s="757"/>
      <c r="I208" s="163"/>
      <c r="J208" s="36"/>
      <c r="K208" s="36">
        <v>8</v>
      </c>
      <c r="L208" s="36"/>
      <c r="M208" s="36">
        <v>5</v>
      </c>
      <c r="N208" s="36"/>
      <c r="O208" s="36"/>
      <c r="P208" s="36"/>
      <c r="Q208" s="20">
        <v>9</v>
      </c>
      <c r="R208" s="248"/>
      <c r="S208" s="36"/>
      <c r="T208" s="36"/>
      <c r="U208" s="36">
        <v>1</v>
      </c>
      <c r="V208" s="36"/>
      <c r="W208" s="36">
        <v>2</v>
      </c>
      <c r="X208" s="36">
        <v>12</v>
      </c>
      <c r="Y208" s="36">
        <v>3</v>
      </c>
      <c r="Z208" s="392"/>
      <c r="AA208" s="36">
        <v>7</v>
      </c>
      <c r="AB208" s="36"/>
      <c r="AC208" s="36"/>
      <c r="AD208" s="36">
        <v>6</v>
      </c>
      <c r="AE208" s="36"/>
      <c r="AF208" s="36"/>
      <c r="AG208" s="36"/>
      <c r="AH208" s="36"/>
      <c r="AI208" s="36">
        <v>10</v>
      </c>
      <c r="AJ208" s="36"/>
      <c r="AK208" s="36"/>
      <c r="AL208" s="36"/>
      <c r="AM208" s="36">
        <v>4</v>
      </c>
      <c r="AN208" s="248"/>
      <c r="AO208" s="36"/>
      <c r="AP208" s="36">
        <v>11</v>
      </c>
      <c r="AQ208" s="36"/>
      <c r="AR208" s="29"/>
      <c r="AS208" s="766" t="s">
        <v>81</v>
      </c>
      <c r="AT208" s="766"/>
      <c r="AU208" s="766"/>
      <c r="AV208" s="766"/>
    </row>
    <row r="209" spans="1:48" ht="27" customHeight="1">
      <c r="A209" s="756" t="s">
        <v>83</v>
      </c>
      <c r="B209" s="756"/>
      <c r="C209" s="756"/>
      <c r="D209" s="756"/>
      <c r="E209" s="756"/>
      <c r="F209" s="756"/>
      <c r="G209" s="756"/>
      <c r="H209" s="757"/>
      <c r="I209" s="36">
        <f>SUM(I5+I15+I18+I22+I28+I31+I39+I44+I50+I77+I79+I89+I96+I143+I150+I151+I183)/10</f>
        <v>28.5</v>
      </c>
      <c r="J209" s="375"/>
      <c r="K209" s="36"/>
      <c r="L209" s="36"/>
      <c r="M209" s="375"/>
      <c r="N209" s="248"/>
      <c r="O209" s="36"/>
      <c r="P209" s="36">
        <f>SUM(P5+P15+P18+P22+P28+P31+P39+P44+P50+P77+P79+P89+P96+P143+P150+P151+P183)/10</f>
        <v>33.7</v>
      </c>
      <c r="Q209" s="375"/>
      <c r="R209" s="36">
        <f>SUM(R5+R15+R18+R22+R28+R31+R39+R44+R50+R77+R79+R89+R96+R143+R150+R151+R183)/10</f>
        <v>33</v>
      </c>
      <c r="S209" s="36">
        <f>SUM(S5+S15+S18+S22+S28+S31+S39+S44+S50+S77+S79+S89+S96+S143+S150+S151+S183)/10</f>
        <v>32.1</v>
      </c>
      <c r="T209" s="36"/>
      <c r="U209" s="375"/>
      <c r="V209" s="36">
        <f>SUM(V5+V15+V18+V22+V28+V31+V39+V44+V50+V77+V79+V89+V96+V143+V150+V151+V183)/10</f>
        <v>31.8</v>
      </c>
      <c r="W209" s="36"/>
      <c r="X209" s="36"/>
      <c r="Y209" s="36"/>
      <c r="Z209" s="36">
        <f>SUM(Z5+Z15+Z18+Z22+Z28+Z31+Z39+Z44+Z50+Z77+Z79+Z89+Z96+Z143+Z150+Z151+Z183)/10</f>
        <v>31.1</v>
      </c>
      <c r="AA209" s="36"/>
      <c r="AB209" s="36">
        <f>SUM(AB5+AB15+AB18+AB22+AB28+AB31+AB39+AB44+AB50+AB77+AB79+AB89+AB96+AB143+AB150+AB151+AB183)/10</f>
        <v>32.2</v>
      </c>
      <c r="AC209" s="36"/>
      <c r="AD209" s="36"/>
      <c r="AE209" s="36">
        <f>SUM(AE5+AE15+AE18+AE22+AE28+AE31+AE39+AE44+AE50+AE77+AE79+AE89+AE96+AE143+AE150+AE151+AE183)/10</f>
        <v>32.2</v>
      </c>
      <c r="AF209" s="375"/>
      <c r="AG209" s="36"/>
      <c r="AH209" s="36">
        <f>SUM(AH5+AH15+AH18+AH22+AH28+AH31+AH39+AH44+AH50+AH77+AH79+AH89+AH96+AH143+AH150+AH151+AH183)/10</f>
        <v>31.2</v>
      </c>
      <c r="AI209" s="36"/>
      <c r="AJ209" s="36"/>
      <c r="AK209" s="36">
        <f>SUM(AK5+AK15+AK18+AK22+AK28+AK31+AK39+AK44+AK50+AK77+AK79+AK89+AK96+AK143+AK150+AK151+AK183)/10</f>
        <v>32.5</v>
      </c>
      <c r="AL209" s="36"/>
      <c r="AM209" s="36"/>
      <c r="AN209" s="36"/>
      <c r="AO209" s="36"/>
      <c r="AP209" s="36"/>
      <c r="AQ209" s="36">
        <f>SUM(AQ5+AQ15+AQ18+AQ22+AQ28+AQ31+AQ39+AQ44+AQ50+AQ77+AQ79+AQ89+AQ96+AQ143+AQ150+AQ151+AQ183)/10</f>
        <v>31.5</v>
      </c>
      <c r="AR209" s="36">
        <f>SUM(AR5+AR15+AR18+AR22+AR28+AR31+AR39+AR44+AR50+AR77+AR79+AR89+AR96+AR143+AR150+AR151+AR183)/10</f>
        <v>32.3</v>
      </c>
      <c r="AS209" s="766" t="s">
        <v>228</v>
      </c>
      <c r="AT209" s="766"/>
      <c r="AU209" s="766"/>
      <c r="AV209" s="766"/>
    </row>
    <row r="210" spans="1:48" ht="27" customHeight="1">
      <c r="A210" s="756" t="s">
        <v>84</v>
      </c>
      <c r="B210" s="756"/>
      <c r="C210" s="756"/>
      <c r="D210" s="756"/>
      <c r="E210" s="756"/>
      <c r="F210" s="756"/>
      <c r="G210" s="756"/>
      <c r="H210" s="757"/>
      <c r="I210" s="164">
        <f>SUM(I198)</f>
        <v>105.39999999999999</v>
      </c>
      <c r="J210" s="164"/>
      <c r="K210" s="164"/>
      <c r="L210" s="164"/>
      <c r="M210" s="164"/>
      <c r="N210" s="248"/>
      <c r="O210" s="164"/>
      <c r="P210" s="164">
        <f>SUM(P198)</f>
        <v>118.1</v>
      </c>
      <c r="Q210" s="164"/>
      <c r="R210" s="164">
        <f>SUM(R198)</f>
        <v>109.1</v>
      </c>
      <c r="S210" s="164">
        <f>SUM(S198)</f>
        <v>111.9</v>
      </c>
      <c r="T210" s="164"/>
      <c r="U210" s="164"/>
      <c r="V210" s="164">
        <f>SUM(V198)</f>
        <v>114.4</v>
      </c>
      <c r="W210" s="36"/>
      <c r="X210" s="164"/>
      <c r="Y210" s="36"/>
      <c r="Z210" s="164">
        <f>SUM(Z198)</f>
        <v>108.80000000000001</v>
      </c>
      <c r="AA210" s="36"/>
      <c r="AB210" s="164">
        <f>SUM(AB198)</f>
        <v>112.5</v>
      </c>
      <c r="AC210" s="36"/>
      <c r="AD210" s="36"/>
      <c r="AE210" s="164">
        <f>SUM(AE198)</f>
        <v>101.49999999999999</v>
      </c>
      <c r="AF210" s="164"/>
      <c r="AG210" s="164"/>
      <c r="AH210" s="164">
        <f>SUM(AH198)</f>
        <v>104.60000000000001</v>
      </c>
      <c r="AI210" s="164"/>
      <c r="AJ210" s="248"/>
      <c r="AK210" s="164">
        <f>SUM(AK198)</f>
        <v>107.70000000000002</v>
      </c>
      <c r="AL210" s="164"/>
      <c r="AM210" s="164"/>
      <c r="AN210" s="164"/>
      <c r="AO210" s="36"/>
      <c r="AP210" s="164"/>
      <c r="AQ210" s="164">
        <f>SUM(AQ198)</f>
        <v>103.5</v>
      </c>
      <c r="AR210" s="164">
        <f>SUM(AR198)</f>
        <v>110.9</v>
      </c>
      <c r="AS210" s="766" t="s">
        <v>84</v>
      </c>
      <c r="AT210" s="766"/>
      <c r="AU210" s="766"/>
      <c r="AV210" s="766"/>
    </row>
    <row r="211" spans="1:48" ht="27" customHeight="1">
      <c r="A211" s="756" t="s">
        <v>82</v>
      </c>
      <c r="B211" s="756"/>
      <c r="C211" s="756"/>
      <c r="D211" s="756"/>
      <c r="E211" s="756"/>
      <c r="F211" s="756"/>
      <c r="G211" s="756"/>
      <c r="H211" s="757"/>
      <c r="I211" s="214">
        <f>I210/1.25</f>
        <v>84.32</v>
      </c>
      <c r="J211" s="214"/>
      <c r="K211" s="214"/>
      <c r="L211" s="214"/>
      <c r="M211" s="216"/>
      <c r="N211" s="211"/>
      <c r="O211" s="214"/>
      <c r="P211" s="214">
        <f>P210/1.25</f>
        <v>94.47999999999999</v>
      </c>
      <c r="Q211" s="214"/>
      <c r="R211" s="214">
        <f>R210/1.25</f>
        <v>87.28</v>
      </c>
      <c r="S211" s="214">
        <f>S210/1.25</f>
        <v>89.52000000000001</v>
      </c>
      <c r="T211" s="214"/>
      <c r="U211" s="214"/>
      <c r="V211" s="214">
        <f>V210/1.25</f>
        <v>91.52000000000001</v>
      </c>
      <c r="W211" s="216"/>
      <c r="X211" s="214"/>
      <c r="Y211" s="216"/>
      <c r="Z211" s="214">
        <f>Z210/1.25</f>
        <v>87.04</v>
      </c>
      <c r="AA211" s="216"/>
      <c r="AB211" s="214">
        <f>AB210/1.25</f>
        <v>90</v>
      </c>
      <c r="AC211" s="216"/>
      <c r="AD211" s="216"/>
      <c r="AE211" s="214">
        <f>AE210/1.25</f>
        <v>81.19999999999999</v>
      </c>
      <c r="AF211" s="214"/>
      <c r="AG211" s="214"/>
      <c r="AH211" s="214">
        <f>AH210/1.25</f>
        <v>83.68</v>
      </c>
      <c r="AI211" s="214"/>
      <c r="AJ211" s="211"/>
      <c r="AK211" s="214">
        <f>AK210/1.25</f>
        <v>86.16000000000001</v>
      </c>
      <c r="AL211" s="214"/>
      <c r="AM211" s="214"/>
      <c r="AN211" s="214"/>
      <c r="AO211" s="216"/>
      <c r="AP211" s="214"/>
      <c r="AQ211" s="214">
        <f>AQ210/1.25</f>
        <v>82.8</v>
      </c>
      <c r="AR211" s="214">
        <f>AR210/1.25</f>
        <v>88.72</v>
      </c>
      <c r="AS211" s="766" t="s">
        <v>82</v>
      </c>
      <c r="AT211" s="766"/>
      <c r="AU211" s="766"/>
      <c r="AV211" s="766"/>
    </row>
    <row r="212" spans="1:48" ht="27" customHeight="1">
      <c r="A212" s="756" t="s">
        <v>86</v>
      </c>
      <c r="B212" s="756"/>
      <c r="C212" s="756"/>
      <c r="D212" s="756"/>
      <c r="E212" s="756"/>
      <c r="F212" s="756"/>
      <c r="G212" s="756"/>
      <c r="H212" s="757"/>
      <c r="I212" s="173">
        <v>9</v>
      </c>
      <c r="J212" s="36"/>
      <c r="K212" s="36"/>
      <c r="L212" s="36"/>
      <c r="M212" s="36"/>
      <c r="N212" s="248"/>
      <c r="O212" s="36"/>
      <c r="P212" s="36">
        <v>1</v>
      </c>
      <c r="Q212" s="36"/>
      <c r="R212" s="36">
        <v>6</v>
      </c>
      <c r="S212" s="20">
        <v>4</v>
      </c>
      <c r="T212" s="36"/>
      <c r="U212" s="36"/>
      <c r="V212" s="36">
        <v>2</v>
      </c>
      <c r="W212" s="36"/>
      <c r="X212" s="36"/>
      <c r="Y212" s="36"/>
      <c r="Z212" s="36">
        <v>7</v>
      </c>
      <c r="AA212" s="36"/>
      <c r="AB212" s="36">
        <v>3</v>
      </c>
      <c r="AC212" s="36"/>
      <c r="AD212" s="36"/>
      <c r="AE212" s="36">
        <v>12</v>
      </c>
      <c r="AF212" s="36"/>
      <c r="AG212" s="36"/>
      <c r="AH212" s="36">
        <v>10</v>
      </c>
      <c r="AI212" s="36"/>
      <c r="AJ212" s="248"/>
      <c r="AK212" s="20">
        <v>8</v>
      </c>
      <c r="AL212" s="36"/>
      <c r="AM212" s="36"/>
      <c r="AN212" s="36"/>
      <c r="AO212" s="36"/>
      <c r="AP212" s="36"/>
      <c r="AQ212" s="36">
        <v>11</v>
      </c>
      <c r="AR212" s="29">
        <v>5</v>
      </c>
      <c r="AS212" s="766" t="s">
        <v>86</v>
      </c>
      <c r="AT212" s="766"/>
      <c r="AU212" s="766"/>
      <c r="AV212" s="766"/>
    </row>
    <row r="213" spans="1:48" ht="27" customHeight="1">
      <c r="A213" s="756" t="s">
        <v>210</v>
      </c>
      <c r="B213" s="756"/>
      <c r="C213" s="756"/>
      <c r="D213" s="756"/>
      <c r="E213" s="756"/>
      <c r="F213" s="756"/>
      <c r="G213" s="756"/>
      <c r="H213" s="757"/>
      <c r="I213" s="163"/>
      <c r="J213" s="375">
        <f>SUM(J5+J15+J18+J22+J28+J31+J39+J44+J50+J77+J79+J89+J96+J143+J150+J151+J183)/10</f>
        <v>30.4</v>
      </c>
      <c r="K213" s="36"/>
      <c r="L213" s="375">
        <f>SUM(L5+L15+L18+L22+L28+L31+L39+L44+L50+L77+L79+L89+L96+L143+L150+L151+L183)/10</f>
        <v>28.3</v>
      </c>
      <c r="M213" s="375"/>
      <c r="N213" s="375">
        <f>SUM(N5+N15+N18+N22+N28+N31+N39+N44+N50+N77+N79+N89+N96+N143+N150+N151+N183)/10</f>
        <v>30.9</v>
      </c>
      <c r="O213" s="375">
        <f>SUM(O5+O15+O18+O22+O28+O31+O39+O44+O50+O77+O79+O89+O96+O143+O150+O151+O183)/10</f>
        <v>29.8</v>
      </c>
      <c r="P213" s="36"/>
      <c r="Q213" s="36"/>
      <c r="R213" s="375"/>
      <c r="S213" s="36"/>
      <c r="T213" s="375">
        <f>SUM(T5+T15+T18+T22+T28+T31+T39+T44+T50+T77+T79+T89+T96+T143+T150+T151+T183)/10</f>
        <v>28.4</v>
      </c>
      <c r="U213" s="36"/>
      <c r="V213" s="36"/>
      <c r="W213" s="36"/>
      <c r="X213" s="36"/>
      <c r="Y213" s="36"/>
      <c r="Z213" s="370"/>
      <c r="AA213" s="36"/>
      <c r="AB213" s="36"/>
      <c r="AC213" s="375">
        <f>SUM(AC5+AC15+AC18+AC22+AC28+AC31+AC39+AC44+AC50+AC77+AC79+AC89+AC96+AC143+AC150+AC151+AC183)/10</f>
        <v>31.7</v>
      </c>
      <c r="AD213" s="36"/>
      <c r="AE213" s="36"/>
      <c r="AF213" s="375">
        <f>SUM(AF5+AF15+AF18+AF22+AF28+AF31+AF39+AF44+AF50+AF77+AF79+AF89+AF96+AF143+AF150+AF151+AF183)/10</f>
        <v>30.5</v>
      </c>
      <c r="AG213" s="375">
        <f>SUM(AG5+AG15+AG18+AG22+AG28+AG31+AG39+AG44+AG50+AG77+AG79+AG89+AG96+AG143+AG150+AG151+AG183)/10</f>
        <v>31</v>
      </c>
      <c r="AH213" s="36"/>
      <c r="AI213" s="36"/>
      <c r="AJ213" s="375">
        <f>SUM(AJ5+AJ15+AJ18+AJ22+AJ28+AJ31+AJ39+AJ44+AJ50+AJ77+AJ79+AJ89+AJ96+AJ143+AJ150+AJ151+AJ183)/10</f>
        <v>29.3</v>
      </c>
      <c r="AK213" s="375"/>
      <c r="AL213" s="375">
        <f>SUM(AL5+AL15+AL18+AL22+AL28+AL31+AL39+AL44+AL50+AL77+AL79+AL89+AL96+AL143+AL150+AL151+AL183)/10</f>
        <v>31.2</v>
      </c>
      <c r="AM213" s="36"/>
      <c r="AN213" s="375">
        <f>SUM(AN5+AN15+AN18+AN22+AN28+AN31+AN39+AN44+AN50+AN77+AN79+AN89+AN96+AN143+AN150+AN151+AN183)/10</f>
        <v>30.6</v>
      </c>
      <c r="AO213" s="375">
        <f>SUM(AO5+AO15+AO18+AO22+AO28+AO31+AO39+AO44+AO50+AO77+AO79+AO89+AO96+AO143+AO150+AO151+AO183)/10</f>
        <v>30.2</v>
      </c>
      <c r="AP213" s="36"/>
      <c r="AQ213" s="36"/>
      <c r="AR213" s="29"/>
      <c r="AS213" s="766" t="s">
        <v>229</v>
      </c>
      <c r="AT213" s="766"/>
      <c r="AU213" s="766"/>
      <c r="AV213" s="766"/>
    </row>
    <row r="214" spans="1:48" ht="27" customHeight="1">
      <c r="A214" s="756" t="s">
        <v>211</v>
      </c>
      <c r="B214" s="756"/>
      <c r="C214" s="756"/>
      <c r="D214" s="756"/>
      <c r="E214" s="756"/>
      <c r="F214" s="756"/>
      <c r="G214" s="756"/>
      <c r="H214" s="757"/>
      <c r="I214" s="165"/>
      <c r="J214" s="164">
        <f>SUM(J198)</f>
        <v>108.8</v>
      </c>
      <c r="K214" s="164"/>
      <c r="L214" s="164">
        <f>SUM(L198)</f>
        <v>86.1</v>
      </c>
      <c r="M214" s="36"/>
      <c r="N214" s="164">
        <f>SUM(N198)</f>
        <v>106</v>
      </c>
      <c r="O214" s="164">
        <f>SUM(O198)</f>
        <v>105.8</v>
      </c>
      <c r="P214" s="36"/>
      <c r="Q214" s="164"/>
      <c r="R214" s="164"/>
      <c r="S214" s="36"/>
      <c r="T214" s="164">
        <f>SUM(T198)</f>
        <v>105.49999999999999</v>
      </c>
      <c r="U214" s="36"/>
      <c r="V214" s="36"/>
      <c r="W214" s="36"/>
      <c r="X214" s="36"/>
      <c r="Y214" s="36"/>
      <c r="Z214" s="370"/>
      <c r="AA214" s="36"/>
      <c r="AB214" s="36"/>
      <c r="AC214" s="164">
        <f>SUM(AC198)</f>
        <v>104.2</v>
      </c>
      <c r="AD214" s="36"/>
      <c r="AE214" s="36"/>
      <c r="AF214" s="164">
        <f>SUM(AF198)</f>
        <v>102.79999999999998</v>
      </c>
      <c r="AG214" s="164">
        <f>SUM(AG198)</f>
        <v>107.30000000000001</v>
      </c>
      <c r="AH214" s="36"/>
      <c r="AI214" s="36"/>
      <c r="AJ214" s="164">
        <f>SUM(AJ198)</f>
        <v>96.1</v>
      </c>
      <c r="AK214" s="164"/>
      <c r="AL214" s="164">
        <f>SUM(AL198)</f>
        <v>111.55</v>
      </c>
      <c r="AM214" s="164"/>
      <c r="AN214" s="164">
        <f>SUM(AN198)</f>
        <v>104.55</v>
      </c>
      <c r="AO214" s="164">
        <f>SUM(AO198)</f>
        <v>104.89999999999999</v>
      </c>
      <c r="AP214" s="36"/>
      <c r="AQ214" s="164"/>
      <c r="AR214" s="29"/>
      <c r="AS214" s="766" t="s">
        <v>211</v>
      </c>
      <c r="AT214" s="766"/>
      <c r="AU214" s="766"/>
      <c r="AV214" s="766"/>
    </row>
    <row r="215" spans="1:48" ht="27" customHeight="1">
      <c r="A215" s="756" t="s">
        <v>82</v>
      </c>
      <c r="B215" s="756"/>
      <c r="C215" s="756"/>
      <c r="D215" s="756"/>
      <c r="E215" s="756"/>
      <c r="F215" s="756"/>
      <c r="G215" s="756"/>
      <c r="H215" s="757"/>
      <c r="I215" s="213"/>
      <c r="J215" s="214">
        <f>J214/1.25</f>
        <v>87.03999999999999</v>
      </c>
      <c r="K215" s="214"/>
      <c r="L215" s="214">
        <f>L214/1.25</f>
        <v>68.88</v>
      </c>
      <c r="M215" s="216"/>
      <c r="N215" s="214">
        <f>N214/1.25</f>
        <v>84.8</v>
      </c>
      <c r="O215" s="214">
        <f>O214/1.25</f>
        <v>84.64</v>
      </c>
      <c r="P215" s="216"/>
      <c r="Q215" s="214"/>
      <c r="R215" s="214"/>
      <c r="S215" s="216"/>
      <c r="T215" s="214">
        <f>T214/1.25</f>
        <v>84.39999999999999</v>
      </c>
      <c r="U215" s="216"/>
      <c r="V215" s="216"/>
      <c r="W215" s="216"/>
      <c r="X215" s="216"/>
      <c r="Y215" s="216"/>
      <c r="Z215" s="388"/>
      <c r="AA215" s="216"/>
      <c r="AB215" s="216"/>
      <c r="AC215" s="214">
        <f>AC214/1.25</f>
        <v>83.36</v>
      </c>
      <c r="AD215" s="216"/>
      <c r="AE215" s="216"/>
      <c r="AF215" s="214">
        <f>AF214/1.25</f>
        <v>82.23999999999998</v>
      </c>
      <c r="AG215" s="214">
        <f>AG214/1.25</f>
        <v>85.84</v>
      </c>
      <c r="AH215" s="216"/>
      <c r="AI215" s="216"/>
      <c r="AJ215" s="214">
        <f>AJ214/1.25</f>
        <v>76.88</v>
      </c>
      <c r="AK215" s="214"/>
      <c r="AL215" s="214">
        <f>AL214/1.25</f>
        <v>89.24</v>
      </c>
      <c r="AM215" s="214"/>
      <c r="AN215" s="214">
        <f>AN214/1.25</f>
        <v>83.64</v>
      </c>
      <c r="AO215" s="214">
        <f>AO214/1.25</f>
        <v>83.91999999999999</v>
      </c>
      <c r="AP215" s="216"/>
      <c r="AQ215" s="214"/>
      <c r="AR215" s="217"/>
      <c r="AS215" s="766" t="s">
        <v>82</v>
      </c>
      <c r="AT215" s="766"/>
      <c r="AU215" s="766"/>
      <c r="AV215" s="766"/>
    </row>
    <row r="216" spans="1:48" ht="24" customHeight="1">
      <c r="A216" s="756" t="s">
        <v>212</v>
      </c>
      <c r="B216" s="756"/>
      <c r="C216" s="756"/>
      <c r="D216" s="756"/>
      <c r="E216" s="756"/>
      <c r="F216" s="756"/>
      <c r="G216" s="756"/>
      <c r="H216" s="757"/>
      <c r="I216" s="163"/>
      <c r="J216" s="36">
        <v>2</v>
      </c>
      <c r="K216" s="36"/>
      <c r="L216" s="36">
        <v>12</v>
      </c>
      <c r="M216" s="36"/>
      <c r="N216" s="36">
        <v>4</v>
      </c>
      <c r="O216" s="36">
        <v>5</v>
      </c>
      <c r="P216" s="36"/>
      <c r="Q216" s="36"/>
      <c r="R216" s="36"/>
      <c r="S216" s="36"/>
      <c r="T216" s="36">
        <v>6</v>
      </c>
      <c r="U216" s="36"/>
      <c r="V216" s="36"/>
      <c r="W216" s="36"/>
      <c r="X216" s="36"/>
      <c r="Y216" s="36"/>
      <c r="Z216" s="388"/>
      <c r="AA216" s="36"/>
      <c r="AB216" s="36"/>
      <c r="AC216" s="36">
        <v>9</v>
      </c>
      <c r="AD216" s="36"/>
      <c r="AE216" s="36"/>
      <c r="AF216" s="36">
        <v>10</v>
      </c>
      <c r="AG216" s="36">
        <v>3</v>
      </c>
      <c r="AH216" s="36"/>
      <c r="AI216" s="36"/>
      <c r="AJ216" s="36">
        <v>11</v>
      </c>
      <c r="AK216" s="36"/>
      <c r="AL216" s="36">
        <v>1</v>
      </c>
      <c r="AM216" s="36"/>
      <c r="AN216" s="36">
        <v>7</v>
      </c>
      <c r="AO216" s="36">
        <v>8</v>
      </c>
      <c r="AP216" s="36"/>
      <c r="AQ216" s="36"/>
      <c r="AR216" s="29"/>
      <c r="AS216" s="766" t="s">
        <v>212</v>
      </c>
      <c r="AT216" s="766"/>
      <c r="AU216" s="766"/>
      <c r="AV216" s="766"/>
    </row>
    <row r="217" spans="1:48" ht="27" customHeight="1" thickBot="1">
      <c r="A217" s="756" t="s">
        <v>87</v>
      </c>
      <c r="B217" s="756"/>
      <c r="C217" s="756"/>
      <c r="D217" s="756"/>
      <c r="E217" s="756"/>
      <c r="F217" s="756"/>
      <c r="G217" s="756"/>
      <c r="H217" s="757"/>
      <c r="I217" s="208">
        <v>16</v>
      </c>
      <c r="J217" s="209" t="s">
        <v>567</v>
      </c>
      <c r="K217" s="209" t="s">
        <v>568</v>
      </c>
      <c r="L217" s="209">
        <v>36</v>
      </c>
      <c r="M217" s="209">
        <v>11</v>
      </c>
      <c r="N217" s="209">
        <v>23</v>
      </c>
      <c r="O217" s="209">
        <v>24</v>
      </c>
      <c r="P217" s="209">
        <v>1</v>
      </c>
      <c r="Q217" s="209">
        <v>18</v>
      </c>
      <c r="R217" s="209" t="s">
        <v>568</v>
      </c>
      <c r="S217" s="209">
        <v>8</v>
      </c>
      <c r="T217" s="209">
        <v>25</v>
      </c>
      <c r="U217" s="209">
        <v>2</v>
      </c>
      <c r="V217" s="209">
        <v>4</v>
      </c>
      <c r="W217" s="209">
        <v>3</v>
      </c>
      <c r="X217" s="209">
        <v>31</v>
      </c>
      <c r="Y217" s="209">
        <v>5</v>
      </c>
      <c r="Z217" s="406" t="s">
        <v>567</v>
      </c>
      <c r="AA217" s="209">
        <v>13</v>
      </c>
      <c r="AB217" s="209">
        <v>7</v>
      </c>
      <c r="AC217" s="209">
        <v>30</v>
      </c>
      <c r="AD217" s="209">
        <v>12</v>
      </c>
      <c r="AE217" s="209">
        <v>34</v>
      </c>
      <c r="AF217" s="209">
        <v>33</v>
      </c>
      <c r="AG217" s="209">
        <v>21</v>
      </c>
      <c r="AH217" s="209">
        <v>28</v>
      </c>
      <c r="AI217" s="209" t="s">
        <v>230</v>
      </c>
      <c r="AJ217" s="209">
        <v>35</v>
      </c>
      <c r="AK217" s="209" t="s">
        <v>230</v>
      </c>
      <c r="AL217" s="209">
        <v>9</v>
      </c>
      <c r="AM217" s="209">
        <v>6</v>
      </c>
      <c r="AN217" s="209">
        <v>29</v>
      </c>
      <c r="AO217" s="209">
        <v>27</v>
      </c>
      <c r="AP217" s="209">
        <v>22</v>
      </c>
      <c r="AQ217" s="209">
        <v>32</v>
      </c>
      <c r="AR217" s="210">
        <v>10</v>
      </c>
      <c r="AS217" s="766" t="s">
        <v>87</v>
      </c>
      <c r="AT217" s="766"/>
      <c r="AU217" s="766"/>
      <c r="AV217" s="766"/>
    </row>
    <row r="218" spans="7:48" s="80" customFormat="1" ht="24.75" customHeight="1">
      <c r="G218" s="760">
        <v>42005</v>
      </c>
      <c r="H218" s="761"/>
      <c r="I218" s="416">
        <f>I210/1.25</f>
        <v>84.32</v>
      </c>
      <c r="J218" s="416">
        <f>J214/1.25</f>
        <v>87.03999999999999</v>
      </c>
      <c r="K218" s="416">
        <f>K206/1.25</f>
        <v>87.28000000000002</v>
      </c>
      <c r="L218" s="416">
        <f>L214/1.25</f>
        <v>68.88</v>
      </c>
      <c r="M218" s="416">
        <f>M206/1.25</f>
        <v>88.32</v>
      </c>
      <c r="N218" s="416">
        <f>N214/1.25</f>
        <v>84.8</v>
      </c>
      <c r="O218" s="416">
        <f>O214/1.25</f>
        <v>84.64</v>
      </c>
      <c r="P218" s="416">
        <f>P210/1.25</f>
        <v>94.47999999999999</v>
      </c>
      <c r="Q218" s="416">
        <f>Q206/1.25</f>
        <v>86.88</v>
      </c>
      <c r="R218" s="416">
        <f>R210/1.25</f>
        <v>87.28</v>
      </c>
      <c r="S218" s="416">
        <f>S210/1.25</f>
        <v>89.52000000000001</v>
      </c>
      <c r="T218" s="416">
        <f>T214/1.25</f>
        <v>84.39999999999999</v>
      </c>
      <c r="U218" s="416">
        <f>U206/1.25</f>
        <v>92</v>
      </c>
      <c r="V218" s="416">
        <f>V210/1.25</f>
        <v>91.52000000000001</v>
      </c>
      <c r="W218" s="416">
        <f>W206/1.25</f>
        <v>91.83999999999999</v>
      </c>
      <c r="X218" s="416">
        <f>X206/1.25</f>
        <v>82.96</v>
      </c>
      <c r="Y218" s="416">
        <f>Y206/1.25</f>
        <v>90.8</v>
      </c>
      <c r="Z218" s="416">
        <f>Z210/1.25</f>
        <v>87.04</v>
      </c>
      <c r="AA218" s="416">
        <f>AA206/1.25</f>
        <v>87.84</v>
      </c>
      <c r="AB218" s="416">
        <f>AB210/1.25</f>
        <v>90</v>
      </c>
      <c r="AC218" s="416">
        <f>AC214/1.25</f>
        <v>83.36</v>
      </c>
      <c r="AD218" s="416">
        <f>AD206/1.25</f>
        <v>88</v>
      </c>
      <c r="AE218" s="416">
        <f>AE210/1.25</f>
        <v>81.19999999999999</v>
      </c>
      <c r="AF218" s="416">
        <f>AF214/1.25</f>
        <v>82.23999999999998</v>
      </c>
      <c r="AG218" s="416">
        <f>AG214/1.25</f>
        <v>85.84</v>
      </c>
      <c r="AH218" s="416">
        <f>AH210/1.25</f>
        <v>83.68</v>
      </c>
      <c r="AI218" s="416">
        <f>AI206/1.25</f>
        <v>86.16</v>
      </c>
      <c r="AJ218" s="416">
        <f>AJ214/1.25</f>
        <v>76.88</v>
      </c>
      <c r="AK218" s="416">
        <f>AK210/1.25</f>
        <v>86.16000000000001</v>
      </c>
      <c r="AL218" s="416">
        <f>AL214/1.25</f>
        <v>89.24</v>
      </c>
      <c r="AM218" s="416">
        <f>AM206/1.25</f>
        <v>90.4</v>
      </c>
      <c r="AN218" s="416">
        <f>AN214/1.25</f>
        <v>83.64</v>
      </c>
      <c r="AO218" s="416">
        <f>AO214/1.25</f>
        <v>83.91999999999999</v>
      </c>
      <c r="AP218" s="416">
        <f>AP206/1.25</f>
        <v>85.35999999999999</v>
      </c>
      <c r="AQ218" s="416">
        <f>AQ210/1.25</f>
        <v>82.8</v>
      </c>
      <c r="AR218" s="417">
        <f>AR210/1.25</f>
        <v>88.72</v>
      </c>
      <c r="AS218" s="800" t="s">
        <v>569</v>
      </c>
      <c r="AT218" s="800"/>
      <c r="AU218" s="800"/>
      <c r="AV218" s="800"/>
    </row>
    <row r="219" spans="7:50" ht="24.75" customHeight="1" thickBot="1">
      <c r="G219" s="758">
        <v>41640</v>
      </c>
      <c r="H219" s="759"/>
      <c r="I219" s="261">
        <f>SUM(103.2/1.25)</f>
        <v>82.56</v>
      </c>
      <c r="J219" s="262">
        <v>85.76</v>
      </c>
      <c r="K219" s="369">
        <v>79.68</v>
      </c>
      <c r="L219" s="262">
        <v>69.68</v>
      </c>
      <c r="M219" s="262">
        <v>87.84</v>
      </c>
      <c r="N219" s="262">
        <v>82.72</v>
      </c>
      <c r="O219" s="262">
        <v>84.72</v>
      </c>
      <c r="P219" s="262">
        <f>SUM(116.8/1.25)</f>
        <v>93.44</v>
      </c>
      <c r="Q219" s="262">
        <v>86.8</v>
      </c>
      <c r="R219" s="262">
        <f>SUM(107/1.25)</f>
        <v>85.6</v>
      </c>
      <c r="S219" s="262">
        <f>SUM(111.7/1.25)</f>
        <v>89.36</v>
      </c>
      <c r="T219" s="262">
        <v>86.24</v>
      </c>
      <c r="U219" s="262">
        <v>90.88</v>
      </c>
      <c r="V219" s="262">
        <f>SUM(114.9/1.25)</f>
        <v>91.92</v>
      </c>
      <c r="W219" s="262">
        <v>89.44</v>
      </c>
      <c r="X219" s="262">
        <v>83.28</v>
      </c>
      <c r="Y219" s="262">
        <v>91.52</v>
      </c>
      <c r="Z219" s="262">
        <f>SUM(109.1/1.25)</f>
        <v>87.28</v>
      </c>
      <c r="AA219" s="262">
        <v>88.32</v>
      </c>
      <c r="AB219" s="262">
        <f>SUM(113.4/1.25)</f>
        <v>90.72</v>
      </c>
      <c r="AC219" s="369">
        <v>82.88</v>
      </c>
      <c r="AD219" s="262">
        <v>87.76</v>
      </c>
      <c r="AE219" s="262">
        <f>SUM(102/1.25)</f>
        <v>81.6</v>
      </c>
      <c r="AF219" s="262">
        <v>81.36</v>
      </c>
      <c r="AG219" s="262">
        <v>85.28</v>
      </c>
      <c r="AH219" s="262">
        <f>SUM(106.5/1.25)</f>
        <v>85.2</v>
      </c>
      <c r="AI219" s="262">
        <v>83.92</v>
      </c>
      <c r="AJ219" s="262">
        <v>76.08</v>
      </c>
      <c r="AK219" s="262">
        <f>SUM(107.5/1.25)</f>
        <v>86</v>
      </c>
      <c r="AL219" s="262">
        <v>88.36</v>
      </c>
      <c r="AM219" s="262">
        <v>90.4</v>
      </c>
      <c r="AN219" s="262">
        <v>82.84</v>
      </c>
      <c r="AO219" s="262">
        <v>85.52</v>
      </c>
      <c r="AP219" s="262">
        <v>86.32</v>
      </c>
      <c r="AQ219" s="262">
        <f>SUM(103.5/1.25)</f>
        <v>82.8</v>
      </c>
      <c r="AR219" s="263">
        <f>SUM(108.7/1.25)</f>
        <v>86.96000000000001</v>
      </c>
      <c r="AS219" s="767" t="s">
        <v>570</v>
      </c>
      <c r="AT219" s="767"/>
      <c r="AU219" s="767"/>
      <c r="AV219" s="767"/>
      <c r="AX219" s="80"/>
    </row>
    <row r="220" spans="8:44" s="265" customFormat="1" ht="26.25" customHeight="1">
      <c r="H220" s="266"/>
      <c r="I220" s="267"/>
      <c r="J220" s="268"/>
      <c r="K220" s="268"/>
      <c r="L220" s="268"/>
      <c r="Z220" s="370"/>
      <c r="AR220" s="266"/>
    </row>
    <row r="221" spans="8:44" ht="15" customHeight="1">
      <c r="H221" s="534">
        <v>94</v>
      </c>
      <c r="I221" s="104"/>
      <c r="J221" s="84"/>
      <c r="K221" s="84"/>
      <c r="L221" s="84"/>
      <c r="M221" s="84"/>
      <c r="N221" s="84"/>
      <c r="O221" s="84"/>
      <c r="P221" s="84"/>
      <c r="Q221" s="84"/>
      <c r="R221" s="84"/>
      <c r="S221" s="84"/>
      <c r="T221" s="84"/>
      <c r="U221" s="84"/>
      <c r="V221" s="84"/>
      <c r="W221" s="84"/>
      <c r="X221" s="84"/>
      <c r="Y221" s="84"/>
      <c r="Z221" s="370"/>
      <c r="AA221" s="84"/>
      <c r="AB221" s="84"/>
      <c r="AC221" s="84"/>
      <c r="AD221" s="84"/>
      <c r="AE221" s="84"/>
      <c r="AF221" s="84"/>
      <c r="AG221" s="84"/>
      <c r="AH221" s="84"/>
      <c r="AI221" s="84"/>
      <c r="AJ221" s="84"/>
      <c r="AK221" s="84"/>
      <c r="AL221" s="84"/>
      <c r="AM221" s="84"/>
      <c r="AN221" s="84"/>
      <c r="AO221" s="84"/>
      <c r="AP221" s="84"/>
      <c r="AQ221" s="84"/>
      <c r="AR221" s="103"/>
    </row>
    <row r="222" spans="8:47" ht="15" customHeight="1">
      <c r="H222" s="535">
        <v>92</v>
      </c>
      <c r="I222" s="104"/>
      <c r="J222" s="153"/>
      <c r="K222" s="153"/>
      <c r="L222" s="153"/>
      <c r="M222" s="84"/>
      <c r="N222" s="97"/>
      <c r="O222" s="97"/>
      <c r="P222" s="235"/>
      <c r="Q222" s="84"/>
      <c r="R222" s="84"/>
      <c r="S222" s="84"/>
      <c r="T222" s="84"/>
      <c r="U222" s="97"/>
      <c r="V222" s="84"/>
      <c r="W222" s="84"/>
      <c r="X222" s="84"/>
      <c r="Y222" s="84"/>
      <c r="Z222" s="370"/>
      <c r="AA222" s="84"/>
      <c r="AB222" s="84"/>
      <c r="AC222" s="84"/>
      <c r="AD222" s="84"/>
      <c r="AE222" s="84"/>
      <c r="AF222" s="84"/>
      <c r="AG222" s="84"/>
      <c r="AH222" s="84"/>
      <c r="AI222" s="84"/>
      <c r="AJ222" s="84"/>
      <c r="AK222" s="84"/>
      <c r="AL222" s="84"/>
      <c r="AM222" s="84"/>
      <c r="AN222" s="84"/>
      <c r="AO222" s="84"/>
      <c r="AP222" s="84"/>
      <c r="AQ222" s="156"/>
      <c r="AR222" s="103"/>
      <c r="AS222" s="532">
        <v>92</v>
      </c>
      <c r="AT222" s="65"/>
      <c r="AU222" s="65"/>
    </row>
    <row r="223" spans="8:47" ht="15" customHeight="1">
      <c r="H223" s="535">
        <v>90</v>
      </c>
      <c r="I223" s="104"/>
      <c r="J223" s="153"/>
      <c r="K223" s="153"/>
      <c r="L223" s="153"/>
      <c r="M223" s="84"/>
      <c r="N223" s="97"/>
      <c r="O223" s="97"/>
      <c r="P223" s="235"/>
      <c r="Q223" s="84"/>
      <c r="R223" s="84"/>
      <c r="S223" s="84"/>
      <c r="T223" s="84"/>
      <c r="U223" s="237"/>
      <c r="V223" s="235"/>
      <c r="W223" s="237"/>
      <c r="X223" s="84"/>
      <c r="Y223" s="97"/>
      <c r="Z223" s="84"/>
      <c r="AA223" s="84"/>
      <c r="AB223" s="97"/>
      <c r="AC223" s="84"/>
      <c r="AD223" s="84"/>
      <c r="AE223" s="84"/>
      <c r="AF223" s="84"/>
      <c r="AG223" s="84"/>
      <c r="AH223" s="84"/>
      <c r="AI223" s="97"/>
      <c r="AJ223" s="84"/>
      <c r="AK223" s="84"/>
      <c r="AL223" s="84"/>
      <c r="AM223" s="84"/>
      <c r="AN223" s="97"/>
      <c r="AO223" s="84"/>
      <c r="AP223" s="84"/>
      <c r="AQ223" s="156"/>
      <c r="AR223" s="103"/>
      <c r="AS223" s="533">
        <v>90</v>
      </c>
      <c r="AT223" s="65"/>
      <c r="AU223" s="65"/>
    </row>
    <row r="224" spans="8:47" ht="15" customHeight="1">
      <c r="H224" s="535">
        <v>88</v>
      </c>
      <c r="I224" s="104"/>
      <c r="J224" s="153"/>
      <c r="K224" s="153"/>
      <c r="L224" s="153"/>
      <c r="M224" s="97"/>
      <c r="N224" s="97"/>
      <c r="O224" s="97"/>
      <c r="P224" s="235"/>
      <c r="Q224" s="84"/>
      <c r="R224" s="84"/>
      <c r="S224" s="235"/>
      <c r="T224" s="84"/>
      <c r="U224" s="237"/>
      <c r="V224" s="99"/>
      <c r="W224" s="237"/>
      <c r="X224" s="84"/>
      <c r="Y224" s="237"/>
      <c r="Z224" s="84"/>
      <c r="AA224" s="97"/>
      <c r="AB224" s="235"/>
      <c r="AC224" s="84"/>
      <c r="AD224" s="84"/>
      <c r="AE224" s="84"/>
      <c r="AF224" s="84"/>
      <c r="AG224" s="84"/>
      <c r="AH224" s="84"/>
      <c r="AI224" s="97"/>
      <c r="AJ224" s="84"/>
      <c r="AK224" s="84"/>
      <c r="AL224" s="234"/>
      <c r="AM224" s="237"/>
      <c r="AN224" s="97"/>
      <c r="AO224" s="97"/>
      <c r="AP224" s="84"/>
      <c r="AQ224" s="156"/>
      <c r="AR224" s="103"/>
      <c r="AS224" s="533">
        <v>88</v>
      </c>
      <c r="AT224" s="65"/>
      <c r="AU224" s="65"/>
    </row>
    <row r="225" spans="8:47" ht="15" customHeight="1">
      <c r="H225" s="535">
        <v>86</v>
      </c>
      <c r="I225" s="107"/>
      <c r="J225" s="244"/>
      <c r="K225" s="378"/>
      <c r="L225" s="154"/>
      <c r="M225" s="237"/>
      <c r="N225" s="97"/>
      <c r="O225" s="97"/>
      <c r="P225" s="235"/>
      <c r="Q225" s="84"/>
      <c r="R225" s="84"/>
      <c r="S225" s="235"/>
      <c r="T225" s="97"/>
      <c r="U225" s="237"/>
      <c r="V225" s="99"/>
      <c r="W225" s="114"/>
      <c r="X225" s="84"/>
      <c r="Y225" s="114"/>
      <c r="Z225" s="235"/>
      <c r="AA225" s="114"/>
      <c r="AB225" s="235"/>
      <c r="AC225" s="97"/>
      <c r="AD225" s="237"/>
      <c r="AE225" s="84"/>
      <c r="AF225" s="84"/>
      <c r="AG225" s="84"/>
      <c r="AH225" s="84"/>
      <c r="AI225" s="97"/>
      <c r="AJ225" s="97"/>
      <c r="AK225" s="84"/>
      <c r="AL225" s="234"/>
      <c r="AM225" s="237"/>
      <c r="AN225" s="97"/>
      <c r="AO225" s="97"/>
      <c r="AP225" s="97"/>
      <c r="AQ225" s="157"/>
      <c r="AR225" s="259"/>
      <c r="AS225" s="533">
        <v>86</v>
      </c>
      <c r="AT225" s="65"/>
      <c r="AU225" s="65"/>
    </row>
    <row r="226" spans="8:48" ht="15" customHeight="1" thickBot="1">
      <c r="H226" s="535">
        <v>84</v>
      </c>
      <c r="I226" s="108"/>
      <c r="J226" s="244"/>
      <c r="K226" s="379"/>
      <c r="L226" s="155"/>
      <c r="M226" s="238"/>
      <c r="N226" s="112"/>
      <c r="O226" s="112"/>
      <c r="P226" s="239"/>
      <c r="Q226" s="238"/>
      <c r="R226" s="239"/>
      <c r="S226" s="239"/>
      <c r="T226" s="112"/>
      <c r="U226" s="238"/>
      <c r="V226" s="109"/>
      <c r="W226" s="115"/>
      <c r="X226" s="110"/>
      <c r="Y226" s="115"/>
      <c r="Z226" s="239"/>
      <c r="AA226" s="115"/>
      <c r="AB226" s="239"/>
      <c r="AC226" s="112"/>
      <c r="AD226" s="115"/>
      <c r="AE226" s="112"/>
      <c r="AF226" s="110"/>
      <c r="AG226" s="249"/>
      <c r="AH226" s="112"/>
      <c r="AI226" s="238"/>
      <c r="AJ226" s="112"/>
      <c r="AK226" s="239"/>
      <c r="AL226" s="249"/>
      <c r="AM226" s="238"/>
      <c r="AN226" s="112"/>
      <c r="AO226" s="112"/>
      <c r="AP226" s="238"/>
      <c r="AQ226" s="158"/>
      <c r="AR226" s="118"/>
      <c r="AS226" s="533">
        <v>84</v>
      </c>
      <c r="AT226" s="65"/>
      <c r="AU226" s="65"/>
      <c r="AV226" s="202"/>
    </row>
    <row r="227" spans="8:47" ht="15" customHeight="1">
      <c r="H227" s="535">
        <v>82</v>
      </c>
      <c r="I227" s="281"/>
      <c r="J227" s="246"/>
      <c r="K227" s="380"/>
      <c r="L227" s="176"/>
      <c r="M227" s="116"/>
      <c r="N227" s="233"/>
      <c r="O227" s="233"/>
      <c r="P227" s="236"/>
      <c r="Q227" s="253"/>
      <c r="R227" s="236"/>
      <c r="S227" s="236"/>
      <c r="T227" s="233"/>
      <c r="U227" s="253"/>
      <c r="V227" s="100"/>
      <c r="W227" s="116"/>
      <c r="X227" s="253"/>
      <c r="Y227" s="116"/>
      <c r="Z227" s="236"/>
      <c r="AA227" s="116"/>
      <c r="AB227" s="236"/>
      <c r="AC227" s="233"/>
      <c r="AD227" s="116"/>
      <c r="AE227" s="111"/>
      <c r="AF227" s="101"/>
      <c r="AG227" s="233"/>
      <c r="AH227" s="236"/>
      <c r="AI227" s="253"/>
      <c r="AJ227" s="111"/>
      <c r="AK227" s="236"/>
      <c r="AL227" s="233"/>
      <c r="AM227" s="253"/>
      <c r="AN227" s="233"/>
      <c r="AO227" s="233"/>
      <c r="AP227" s="253"/>
      <c r="AQ227" s="418"/>
      <c r="AR227" s="584"/>
      <c r="AS227" s="533">
        <v>82</v>
      </c>
      <c r="AT227" s="65"/>
      <c r="AU227" s="65"/>
    </row>
    <row r="228" spans="8:47" ht="15" customHeight="1">
      <c r="H228" s="535">
        <v>80</v>
      </c>
      <c r="I228" s="282"/>
      <c r="J228" s="244"/>
      <c r="K228" s="378"/>
      <c r="L228" s="154"/>
      <c r="M228" s="114"/>
      <c r="N228" s="234"/>
      <c r="O228" s="167"/>
      <c r="P228" s="235"/>
      <c r="Q228" s="237"/>
      <c r="R228" s="235"/>
      <c r="S228" s="235"/>
      <c r="T228" s="234"/>
      <c r="U228" s="237"/>
      <c r="V228" s="99"/>
      <c r="W228" s="114"/>
      <c r="X228" s="237"/>
      <c r="Y228" s="114"/>
      <c r="Z228" s="235"/>
      <c r="AA228" s="114"/>
      <c r="AB228" s="235"/>
      <c r="AC228" s="234"/>
      <c r="AD228" s="114"/>
      <c r="AE228" s="99"/>
      <c r="AF228" s="234"/>
      <c r="AG228" s="234"/>
      <c r="AH228" s="235"/>
      <c r="AI228" s="237"/>
      <c r="AJ228" s="97"/>
      <c r="AK228" s="235"/>
      <c r="AL228" s="234"/>
      <c r="AM228" s="237"/>
      <c r="AN228" s="234"/>
      <c r="AO228" s="167"/>
      <c r="AP228" s="237"/>
      <c r="AQ228" s="384"/>
      <c r="AR228" s="117"/>
      <c r="AS228" s="533">
        <v>80</v>
      </c>
      <c r="AT228" s="65"/>
      <c r="AU228" s="65"/>
    </row>
    <row r="229" spans="8:47" ht="15" customHeight="1">
      <c r="H229" s="535">
        <v>78</v>
      </c>
      <c r="I229" s="282"/>
      <c r="J229" s="244"/>
      <c r="K229" s="237"/>
      <c r="L229" s="154"/>
      <c r="M229" s="114"/>
      <c r="N229" s="234"/>
      <c r="O229" s="167"/>
      <c r="P229" s="235"/>
      <c r="Q229" s="237"/>
      <c r="R229" s="235"/>
      <c r="S229" s="235"/>
      <c r="T229" s="234"/>
      <c r="U229" s="237"/>
      <c r="V229" s="99"/>
      <c r="W229" s="114"/>
      <c r="X229" s="237"/>
      <c r="Y229" s="114"/>
      <c r="Z229" s="235"/>
      <c r="AA229" s="114"/>
      <c r="AB229" s="235"/>
      <c r="AC229" s="234"/>
      <c r="AD229" s="114"/>
      <c r="AE229" s="99"/>
      <c r="AF229" s="234"/>
      <c r="AG229" s="234"/>
      <c r="AH229" s="235"/>
      <c r="AI229" s="237"/>
      <c r="AJ229" s="97"/>
      <c r="AK229" s="235"/>
      <c r="AL229" s="234"/>
      <c r="AM229" s="237"/>
      <c r="AN229" s="234"/>
      <c r="AO229" s="167"/>
      <c r="AP229" s="237"/>
      <c r="AQ229" s="384"/>
      <c r="AR229" s="117"/>
      <c r="AS229" s="533">
        <v>78</v>
      </c>
      <c r="AT229" s="65"/>
      <c r="AU229" s="65"/>
    </row>
    <row r="230" spans="8:48" ht="15" customHeight="1" thickBot="1">
      <c r="H230" s="535">
        <v>76</v>
      </c>
      <c r="I230" s="283"/>
      <c r="J230" s="245"/>
      <c r="K230" s="379"/>
      <c r="L230" s="155"/>
      <c r="M230" s="115"/>
      <c r="N230" s="168"/>
      <c r="O230" s="168"/>
      <c r="P230" s="239"/>
      <c r="Q230" s="238"/>
      <c r="R230" s="239"/>
      <c r="S230" s="239"/>
      <c r="T230" s="249"/>
      <c r="U230" s="238"/>
      <c r="V230" s="109"/>
      <c r="W230" s="115"/>
      <c r="X230" s="238"/>
      <c r="Y230" s="115"/>
      <c r="Z230" s="239"/>
      <c r="AA230" s="115"/>
      <c r="AB230" s="239"/>
      <c r="AC230" s="249"/>
      <c r="AD230" s="115"/>
      <c r="AE230" s="109"/>
      <c r="AF230" s="249"/>
      <c r="AG230" s="249"/>
      <c r="AH230" s="239"/>
      <c r="AI230" s="238"/>
      <c r="AJ230" s="112"/>
      <c r="AK230" s="239"/>
      <c r="AL230" s="249"/>
      <c r="AM230" s="238"/>
      <c r="AN230" s="249"/>
      <c r="AO230" s="168"/>
      <c r="AP230" s="238"/>
      <c r="AQ230" s="385"/>
      <c r="AR230" s="118"/>
      <c r="AS230" s="533">
        <v>76</v>
      </c>
      <c r="AT230" s="65"/>
      <c r="AU230" s="65"/>
      <c r="AV230" s="202"/>
    </row>
    <row r="231" spans="8:47" ht="15" customHeight="1">
      <c r="H231" s="535">
        <v>74</v>
      </c>
      <c r="I231" s="281"/>
      <c r="J231" s="246"/>
      <c r="K231" s="380"/>
      <c r="L231" s="176"/>
      <c r="M231" s="116"/>
      <c r="N231" s="166"/>
      <c r="O231" s="166"/>
      <c r="P231" s="236"/>
      <c r="Q231" s="253"/>
      <c r="R231" s="236"/>
      <c r="S231" s="236"/>
      <c r="T231" s="233"/>
      <c r="U231" s="253"/>
      <c r="V231" s="100"/>
      <c r="W231" s="116"/>
      <c r="X231" s="253"/>
      <c r="Y231" s="116"/>
      <c r="Z231" s="236"/>
      <c r="AA231" s="116"/>
      <c r="AB231" s="236"/>
      <c r="AC231" s="233"/>
      <c r="AD231" s="116"/>
      <c r="AE231" s="100"/>
      <c r="AF231" s="233"/>
      <c r="AG231" s="233"/>
      <c r="AH231" s="236"/>
      <c r="AI231" s="253"/>
      <c r="AJ231" s="233"/>
      <c r="AK231" s="236"/>
      <c r="AL231" s="233"/>
      <c r="AM231" s="253"/>
      <c r="AN231" s="233"/>
      <c r="AO231" s="166"/>
      <c r="AP231" s="253"/>
      <c r="AQ231" s="386"/>
      <c r="AR231" s="119"/>
      <c r="AS231" s="533">
        <v>74</v>
      </c>
      <c r="AT231" s="65"/>
      <c r="AU231" s="65"/>
    </row>
    <row r="232" spans="8:47" ht="15" customHeight="1">
      <c r="H232" s="535">
        <v>72</v>
      </c>
      <c r="I232" s="282"/>
      <c r="J232" s="244"/>
      <c r="K232" s="378"/>
      <c r="L232" s="154"/>
      <c r="M232" s="114"/>
      <c r="N232" s="167"/>
      <c r="O232" s="167"/>
      <c r="P232" s="235"/>
      <c r="Q232" s="237"/>
      <c r="R232" s="235"/>
      <c r="S232" s="235"/>
      <c r="T232" s="234"/>
      <c r="U232" s="237"/>
      <c r="V232" s="99"/>
      <c r="W232" s="114"/>
      <c r="X232" s="237"/>
      <c r="Y232" s="114"/>
      <c r="Z232" s="235"/>
      <c r="AA232" s="114"/>
      <c r="AB232" s="235"/>
      <c r="AC232" s="234"/>
      <c r="AD232" s="114"/>
      <c r="AE232" s="99"/>
      <c r="AF232" s="234"/>
      <c r="AG232" s="234"/>
      <c r="AH232" s="235"/>
      <c r="AI232" s="237"/>
      <c r="AJ232" s="167"/>
      <c r="AK232" s="235"/>
      <c r="AL232" s="234"/>
      <c r="AM232" s="237"/>
      <c r="AN232" s="234"/>
      <c r="AO232" s="167"/>
      <c r="AP232" s="237"/>
      <c r="AQ232" s="384"/>
      <c r="AR232" s="117"/>
      <c r="AS232" s="533">
        <v>72</v>
      </c>
      <c r="AT232" s="65"/>
      <c r="AU232" s="65"/>
    </row>
    <row r="233" spans="8:47" ht="15" customHeight="1">
      <c r="H233" s="535">
        <v>70</v>
      </c>
      <c r="I233" s="282"/>
      <c r="J233" s="244"/>
      <c r="K233" s="378"/>
      <c r="L233" s="154"/>
      <c r="M233" s="114"/>
      <c r="N233" s="167"/>
      <c r="O233" s="167"/>
      <c r="P233" s="235"/>
      <c r="Q233" s="237"/>
      <c r="R233" s="235"/>
      <c r="S233" s="235"/>
      <c r="T233" s="234"/>
      <c r="U233" s="237"/>
      <c r="V233" s="99"/>
      <c r="W233" s="114"/>
      <c r="X233" s="237"/>
      <c r="Y233" s="114"/>
      <c r="Z233" s="235"/>
      <c r="AA233" s="114"/>
      <c r="AB233" s="235"/>
      <c r="AC233" s="234"/>
      <c r="AD233" s="114"/>
      <c r="AE233" s="99"/>
      <c r="AF233" s="234"/>
      <c r="AG233" s="234"/>
      <c r="AH233" s="235"/>
      <c r="AI233" s="237"/>
      <c r="AJ233" s="167"/>
      <c r="AK233" s="235"/>
      <c r="AL233" s="234"/>
      <c r="AM233" s="237"/>
      <c r="AN233" s="234"/>
      <c r="AO233" s="167"/>
      <c r="AP233" s="237"/>
      <c r="AQ233" s="384"/>
      <c r="AR233" s="117"/>
      <c r="AS233" s="533">
        <v>70</v>
      </c>
      <c r="AT233" s="65"/>
      <c r="AU233" s="65"/>
    </row>
    <row r="234" spans="8:48" ht="15" customHeight="1" thickBot="1">
      <c r="H234" s="535">
        <v>68</v>
      </c>
      <c r="I234" s="283"/>
      <c r="J234" s="245"/>
      <c r="K234" s="379"/>
      <c r="L234" s="155"/>
      <c r="M234" s="115"/>
      <c r="N234" s="168"/>
      <c r="O234" s="168"/>
      <c r="P234" s="239"/>
      <c r="Q234" s="238"/>
      <c r="R234" s="239"/>
      <c r="S234" s="239"/>
      <c r="T234" s="249"/>
      <c r="U234" s="238"/>
      <c r="V234" s="109"/>
      <c r="W234" s="115"/>
      <c r="X234" s="238"/>
      <c r="Y234" s="115"/>
      <c r="Z234" s="239"/>
      <c r="AA234" s="115"/>
      <c r="AB234" s="239"/>
      <c r="AC234" s="249"/>
      <c r="AD234" s="115"/>
      <c r="AE234" s="109"/>
      <c r="AF234" s="249"/>
      <c r="AG234" s="249"/>
      <c r="AH234" s="239"/>
      <c r="AI234" s="238"/>
      <c r="AJ234" s="168"/>
      <c r="AK234" s="239"/>
      <c r="AL234" s="249"/>
      <c r="AM234" s="238"/>
      <c r="AN234" s="249"/>
      <c r="AO234" s="168"/>
      <c r="AP234" s="238"/>
      <c r="AQ234" s="385"/>
      <c r="AR234" s="118"/>
      <c r="AS234" s="533">
        <v>68</v>
      </c>
      <c r="AT234" s="65"/>
      <c r="AU234" s="65"/>
      <c r="AV234" s="202"/>
    </row>
    <row r="235" spans="8:47" ht="15" customHeight="1">
      <c r="H235" s="535">
        <v>66</v>
      </c>
      <c r="I235" s="281"/>
      <c r="J235" s="246"/>
      <c r="K235" s="380"/>
      <c r="L235" s="258"/>
      <c r="M235" s="116"/>
      <c r="N235" s="166"/>
      <c r="O235" s="166"/>
      <c r="P235" s="236"/>
      <c r="Q235" s="253"/>
      <c r="R235" s="236"/>
      <c r="S235" s="236"/>
      <c r="T235" s="233"/>
      <c r="U235" s="253"/>
      <c r="V235" s="100"/>
      <c r="W235" s="116"/>
      <c r="X235" s="253"/>
      <c r="Y235" s="116"/>
      <c r="Z235" s="236"/>
      <c r="AA235" s="116"/>
      <c r="AB235" s="236"/>
      <c r="AC235" s="233"/>
      <c r="AD235" s="116"/>
      <c r="AE235" s="100"/>
      <c r="AF235" s="233"/>
      <c r="AG235" s="233"/>
      <c r="AH235" s="236"/>
      <c r="AI235" s="253"/>
      <c r="AJ235" s="166"/>
      <c r="AK235" s="236"/>
      <c r="AL235" s="233"/>
      <c r="AM235" s="253"/>
      <c r="AN235" s="233"/>
      <c r="AO235" s="166"/>
      <c r="AP235" s="253"/>
      <c r="AQ235" s="386"/>
      <c r="AR235" s="119"/>
      <c r="AS235" s="533">
        <v>66</v>
      </c>
      <c r="AT235" s="65"/>
      <c r="AU235" s="65"/>
    </row>
    <row r="236" spans="8:47" ht="15" customHeight="1" thickBot="1">
      <c r="H236" s="535">
        <v>64</v>
      </c>
      <c r="I236" s="284"/>
      <c r="J236" s="243"/>
      <c r="K236" s="381"/>
      <c r="L236" s="206"/>
      <c r="M236" s="220"/>
      <c r="N236" s="207"/>
      <c r="O236" s="207"/>
      <c r="P236" s="240"/>
      <c r="Q236" s="254"/>
      <c r="R236" s="240"/>
      <c r="S236" s="240"/>
      <c r="T236" s="250"/>
      <c r="U236" s="254"/>
      <c r="V236" s="218"/>
      <c r="W236" s="220"/>
      <c r="X236" s="254"/>
      <c r="Y236" s="220"/>
      <c r="Z236" s="240"/>
      <c r="AA236" s="220"/>
      <c r="AB236" s="240"/>
      <c r="AC236" s="250"/>
      <c r="AD236" s="220"/>
      <c r="AE236" s="218"/>
      <c r="AF236" s="250"/>
      <c r="AG236" s="250"/>
      <c r="AH236" s="240"/>
      <c r="AI236" s="254"/>
      <c r="AJ236" s="207"/>
      <c r="AK236" s="240"/>
      <c r="AL236" s="250"/>
      <c r="AM236" s="254"/>
      <c r="AN236" s="250"/>
      <c r="AO236" s="207"/>
      <c r="AP236" s="254"/>
      <c r="AQ236" s="387"/>
      <c r="AR236" s="219"/>
      <c r="AS236" s="533">
        <v>64</v>
      </c>
      <c r="AT236" s="65"/>
      <c r="AU236" s="65"/>
    </row>
    <row r="237" spans="8:44" ht="16.5" thickBot="1">
      <c r="H237" s="102"/>
      <c r="I237" s="285" t="s">
        <v>188</v>
      </c>
      <c r="J237" s="251" t="s">
        <v>187</v>
      </c>
      <c r="K237" s="255" t="s">
        <v>223</v>
      </c>
      <c r="L237" s="251" t="s">
        <v>185</v>
      </c>
      <c r="M237" s="221" t="s">
        <v>189</v>
      </c>
      <c r="N237" s="205" t="s">
        <v>190</v>
      </c>
      <c r="O237" s="205" t="s">
        <v>186</v>
      </c>
      <c r="P237" s="241" t="s">
        <v>99</v>
      </c>
      <c r="Q237" s="255" t="s">
        <v>98</v>
      </c>
      <c r="R237" s="241" t="s">
        <v>197</v>
      </c>
      <c r="S237" s="241" t="s">
        <v>196</v>
      </c>
      <c r="T237" s="251" t="s">
        <v>195</v>
      </c>
      <c r="U237" s="255" t="s">
        <v>194</v>
      </c>
      <c r="V237" s="222" t="s">
        <v>193</v>
      </c>
      <c r="W237" s="221" t="s">
        <v>192</v>
      </c>
      <c r="X237" s="255" t="s">
        <v>191</v>
      </c>
      <c r="Y237" s="221" t="s">
        <v>97</v>
      </c>
      <c r="Z237" s="241" t="s">
        <v>96</v>
      </c>
      <c r="AA237" s="221" t="s">
        <v>95</v>
      </c>
      <c r="AB237" s="241" t="s">
        <v>94</v>
      </c>
      <c r="AC237" s="257" t="s">
        <v>224</v>
      </c>
      <c r="AD237" s="221" t="s">
        <v>93</v>
      </c>
      <c r="AE237" s="222" t="s">
        <v>92</v>
      </c>
      <c r="AF237" s="251" t="s">
        <v>198</v>
      </c>
      <c r="AG237" s="251" t="s">
        <v>199</v>
      </c>
      <c r="AH237" s="241" t="s">
        <v>200</v>
      </c>
      <c r="AI237" s="255" t="s">
        <v>201</v>
      </c>
      <c r="AJ237" s="251" t="s">
        <v>403</v>
      </c>
      <c r="AK237" s="241" t="s">
        <v>204</v>
      </c>
      <c r="AL237" s="251" t="s">
        <v>203</v>
      </c>
      <c r="AM237" s="345" t="s">
        <v>202</v>
      </c>
      <c r="AN237" s="346" t="s">
        <v>234</v>
      </c>
      <c r="AO237" s="205" t="s">
        <v>206</v>
      </c>
      <c r="AP237" s="255" t="s">
        <v>90</v>
      </c>
      <c r="AQ237" s="241" t="s">
        <v>205</v>
      </c>
      <c r="AR237" s="222" t="s">
        <v>91</v>
      </c>
    </row>
    <row r="238" spans="28:44" ht="15" customHeight="1">
      <c r="AB238" s="719"/>
      <c r="AC238" s="719"/>
      <c r="AD238" s="719"/>
      <c r="AE238" s="87"/>
      <c r="AO238" s="547"/>
      <c r="AP238" s="548"/>
      <c r="AQ238" s="548"/>
      <c r="AR238" s="548"/>
    </row>
    <row r="239" spans="41:44" ht="24.75" customHeight="1">
      <c r="AO239" s="776" t="s">
        <v>88</v>
      </c>
      <c r="AP239" s="776"/>
      <c r="AQ239" s="811">
        <f ca="1">TODAY()</f>
        <v>41952</v>
      </c>
      <c r="AR239" s="811"/>
    </row>
    <row r="241" ht="12.75">
      <c r="W241" s="260" t="s">
        <v>226</v>
      </c>
    </row>
  </sheetData>
  <sheetProtection/>
  <mergeCells count="1436">
    <mergeCell ref="I188:I189"/>
    <mergeCell ref="I176:I177"/>
    <mergeCell ref="I164:I168"/>
    <mergeCell ref="I111:I113"/>
    <mergeCell ref="I80:I85"/>
    <mergeCell ref="I104:I107"/>
    <mergeCell ref="I140:I142"/>
    <mergeCell ref="I143:I144"/>
    <mergeCell ref="E198:G198"/>
    <mergeCell ref="E183:E187"/>
    <mergeCell ref="H183:H184"/>
    <mergeCell ref="I170:I171"/>
    <mergeCell ref="I155:I157"/>
    <mergeCell ref="I161:I163"/>
    <mergeCell ref="I183:I184"/>
    <mergeCell ref="E170:E173"/>
    <mergeCell ref="E174:E175"/>
    <mergeCell ref="E188:E191"/>
    <mergeCell ref="K52:K55"/>
    <mergeCell ref="K60:K64"/>
    <mergeCell ref="I41:I42"/>
    <mergeCell ref="I60:I64"/>
    <mergeCell ref="I52:I55"/>
    <mergeCell ref="I56:I59"/>
    <mergeCell ref="I158:I159"/>
    <mergeCell ref="I94:I95"/>
    <mergeCell ref="I134:I135"/>
    <mergeCell ref="I129:I133"/>
    <mergeCell ref="I146:I148"/>
    <mergeCell ref="K56:K59"/>
    <mergeCell ref="K100:K102"/>
    <mergeCell ref="K86:K87"/>
    <mergeCell ref="J80:J85"/>
    <mergeCell ref="K176:K177"/>
    <mergeCell ref="K115:K117"/>
    <mergeCell ref="K108:K109"/>
    <mergeCell ref="K134:K135"/>
    <mergeCell ref="K137:K139"/>
    <mergeCell ref="K118:K122"/>
    <mergeCell ref="K140:K142"/>
    <mergeCell ref="AQ239:AR239"/>
    <mergeCell ref="AS199:AV200"/>
    <mergeCell ref="K178:K179"/>
    <mergeCell ref="K188:K189"/>
    <mergeCell ref="M178:M179"/>
    <mergeCell ref="M183:M184"/>
    <mergeCell ref="K146:K148"/>
    <mergeCell ref="K143:K144"/>
    <mergeCell ref="K161:K163"/>
    <mergeCell ref="K158:K159"/>
    <mergeCell ref="K124:K127"/>
    <mergeCell ref="K155:K157"/>
    <mergeCell ref="K24:K27"/>
    <mergeCell ref="K129:K133"/>
    <mergeCell ref="K80:K85"/>
    <mergeCell ref="K111:K113"/>
    <mergeCell ref="K33:K35"/>
    <mergeCell ref="K94:K95"/>
    <mergeCell ref="K104:K107"/>
    <mergeCell ref="K41:K42"/>
    <mergeCell ref="K66:K70"/>
    <mergeCell ref="K71:K76"/>
    <mergeCell ref="I178:I179"/>
    <mergeCell ref="V183:V184"/>
    <mergeCell ref="AB183:AB184"/>
    <mergeCell ref="V178:V179"/>
    <mergeCell ref="AS183:AS184"/>
    <mergeCell ref="U178:U179"/>
    <mergeCell ref="AK178:AK179"/>
    <mergeCell ref="K183:K184"/>
    <mergeCell ref="M188:M189"/>
    <mergeCell ref="M176:M177"/>
    <mergeCell ref="Q176:Q177"/>
    <mergeCell ref="Q178:Q179"/>
    <mergeCell ref="Q183:Q184"/>
    <mergeCell ref="AS178:AS179"/>
    <mergeCell ref="P188:P189"/>
    <mergeCell ref="Q161:Q163"/>
    <mergeCell ref="Q137:Q139"/>
    <mergeCell ref="V129:V133"/>
    <mergeCell ref="V146:V148"/>
    <mergeCell ref="V140:V142"/>
    <mergeCell ref="V137:V139"/>
    <mergeCell ref="V143:V144"/>
    <mergeCell ref="U188:U189"/>
    <mergeCell ref="U176:U177"/>
    <mergeCell ref="V155:V157"/>
    <mergeCell ref="V158:V159"/>
    <mergeCell ref="V134:V135"/>
    <mergeCell ref="Q188:Q189"/>
    <mergeCell ref="Q155:Q157"/>
    <mergeCell ref="M158:M159"/>
    <mergeCell ref="M155:M157"/>
    <mergeCell ref="M140:M142"/>
    <mergeCell ref="M143:M144"/>
    <mergeCell ref="O155:O157"/>
    <mergeCell ref="O143:O144"/>
    <mergeCell ref="N146:N148"/>
    <mergeCell ref="E150:E154"/>
    <mergeCell ref="F114:G114"/>
    <mergeCell ref="G101:G102"/>
    <mergeCell ref="H101:H102"/>
    <mergeCell ref="I108:I109"/>
    <mergeCell ref="V100:V102"/>
    <mergeCell ref="V111:V113"/>
    <mergeCell ref="V104:V107"/>
    <mergeCell ref="I137:I139"/>
    <mergeCell ref="M100:M102"/>
    <mergeCell ref="AS155:AS157"/>
    <mergeCell ref="H158:H159"/>
    <mergeCell ref="AS158:AS159"/>
    <mergeCell ref="AS143:AS144"/>
    <mergeCell ref="H115:H117"/>
    <mergeCell ref="I115:I117"/>
    <mergeCell ref="I124:I127"/>
    <mergeCell ref="I118:I122"/>
    <mergeCell ref="V115:V117"/>
    <mergeCell ref="Q118:Q122"/>
    <mergeCell ref="V94:V95"/>
    <mergeCell ref="U52:U55"/>
    <mergeCell ref="M71:M76"/>
    <mergeCell ref="M80:M85"/>
    <mergeCell ref="M94:M95"/>
    <mergeCell ref="M56:M59"/>
    <mergeCell ref="M66:M70"/>
    <mergeCell ref="V52:V55"/>
    <mergeCell ref="U94:U95"/>
    <mergeCell ref="P56:P59"/>
    <mergeCell ref="AE60:AE64"/>
    <mergeCell ref="Z86:Z87"/>
    <mergeCell ref="Z41:Z42"/>
    <mergeCell ref="Q66:Q70"/>
    <mergeCell ref="Q71:Q76"/>
    <mergeCell ref="Q60:Q64"/>
    <mergeCell ref="Q80:Q85"/>
    <mergeCell ref="Q86:Q87"/>
    <mergeCell ref="AC56:AC59"/>
    <mergeCell ref="AC66:AC70"/>
    <mergeCell ref="K170:K171"/>
    <mergeCell ref="K15:K17"/>
    <mergeCell ref="K18:K20"/>
    <mergeCell ref="K164:K168"/>
    <mergeCell ref="M164:M168"/>
    <mergeCell ref="M33:M35"/>
    <mergeCell ref="M170:M171"/>
    <mergeCell ref="M41:M42"/>
    <mergeCell ref="M18:M20"/>
    <mergeCell ref="M24:M27"/>
    <mergeCell ref="H24:H27"/>
    <mergeCell ref="F88:G88"/>
    <mergeCell ref="M15:M17"/>
    <mergeCell ref="Q33:Q35"/>
    <mergeCell ref="Q41:Q42"/>
    <mergeCell ref="Q15:Q17"/>
    <mergeCell ref="Q18:Q20"/>
    <mergeCell ref="M86:M87"/>
    <mergeCell ref="M52:M55"/>
    <mergeCell ref="I33:I35"/>
    <mergeCell ref="I15:I17"/>
    <mergeCell ref="I18:I20"/>
    <mergeCell ref="I24:I27"/>
    <mergeCell ref="I86:I87"/>
    <mergeCell ref="I66:I70"/>
    <mergeCell ref="I71:I76"/>
    <mergeCell ref="Q108:Q109"/>
    <mergeCell ref="Q104:Q107"/>
    <mergeCell ref="Q100:Q102"/>
    <mergeCell ref="Q111:Q113"/>
    <mergeCell ref="E98:G98"/>
    <mergeCell ref="Q94:Q95"/>
    <mergeCell ref="M104:M107"/>
    <mergeCell ref="M111:M113"/>
    <mergeCell ref="M108:M109"/>
    <mergeCell ref="H111:H113"/>
    <mergeCell ref="Q146:Q148"/>
    <mergeCell ref="Q134:Q135"/>
    <mergeCell ref="Q124:Q127"/>
    <mergeCell ref="Q129:Q133"/>
    <mergeCell ref="M124:M127"/>
    <mergeCell ref="M115:M117"/>
    <mergeCell ref="M118:M122"/>
    <mergeCell ref="Q140:Q142"/>
    <mergeCell ref="M134:M135"/>
    <mergeCell ref="U129:U133"/>
    <mergeCell ref="U140:U142"/>
    <mergeCell ref="U146:U148"/>
    <mergeCell ref="U134:U135"/>
    <mergeCell ref="F154:G154"/>
    <mergeCell ref="H108:H109"/>
    <mergeCell ref="M129:M133"/>
    <mergeCell ref="M146:M148"/>
    <mergeCell ref="M137:M139"/>
    <mergeCell ref="Q143:Q144"/>
    <mergeCell ref="U104:U107"/>
    <mergeCell ref="U118:U122"/>
    <mergeCell ref="U108:U109"/>
    <mergeCell ref="U100:U102"/>
    <mergeCell ref="U111:U113"/>
    <mergeCell ref="U124:U127"/>
    <mergeCell ref="U115:U117"/>
    <mergeCell ref="AS219:AV219"/>
    <mergeCell ref="AS218:AV218"/>
    <mergeCell ref="V188:V189"/>
    <mergeCell ref="V86:V87"/>
    <mergeCell ref="V80:V85"/>
    <mergeCell ref="Z104:Z107"/>
    <mergeCell ref="V108:V109"/>
    <mergeCell ref="V118:V122"/>
    <mergeCell ref="V124:V127"/>
    <mergeCell ref="Z80:Z85"/>
    <mergeCell ref="Z94:Z95"/>
    <mergeCell ref="Z124:Z127"/>
    <mergeCell ref="Z146:Z148"/>
    <mergeCell ref="Z134:Z135"/>
    <mergeCell ref="Z108:Z109"/>
    <mergeCell ref="Z115:Z117"/>
    <mergeCell ref="Z111:Z113"/>
    <mergeCell ref="Z100:Z102"/>
    <mergeCell ref="E5:E14"/>
    <mergeCell ref="E15:E21"/>
    <mergeCell ref="H15:H17"/>
    <mergeCell ref="H18:H20"/>
    <mergeCell ref="F21:G21"/>
    <mergeCell ref="AS101:AS102"/>
    <mergeCell ref="AS41:AS42"/>
    <mergeCell ref="AS18:AS20"/>
    <mergeCell ref="AS24:AS27"/>
    <mergeCell ref="E39:E45"/>
    <mergeCell ref="K8:K10"/>
    <mergeCell ref="M8:M10"/>
    <mergeCell ref="Q8:Q10"/>
    <mergeCell ref="Q56:Q59"/>
    <mergeCell ref="Q24:Q27"/>
    <mergeCell ref="Q52:Q55"/>
    <mergeCell ref="O24:O27"/>
    <mergeCell ref="O33:O35"/>
    <mergeCell ref="O41:O42"/>
    <mergeCell ref="N33:N35"/>
    <mergeCell ref="V18:V20"/>
    <mergeCell ref="U24:U27"/>
    <mergeCell ref="U56:U59"/>
    <mergeCell ref="U80:U85"/>
    <mergeCell ref="U86:U87"/>
    <mergeCell ref="U60:U64"/>
    <mergeCell ref="U71:U76"/>
    <mergeCell ref="V66:V70"/>
    <mergeCell ref="V71:V76"/>
    <mergeCell ref="U18:U20"/>
    <mergeCell ref="U41:U42"/>
    <mergeCell ref="U33:U35"/>
    <mergeCell ref="W41:W42"/>
    <mergeCell ref="W15:W17"/>
    <mergeCell ref="W18:W20"/>
    <mergeCell ref="W24:W27"/>
    <mergeCell ref="W33:W35"/>
    <mergeCell ref="V24:V27"/>
    <mergeCell ref="V15:V17"/>
    <mergeCell ref="H124:H127"/>
    <mergeCell ref="V170:V171"/>
    <mergeCell ref="V176:V177"/>
    <mergeCell ref="U66:U70"/>
    <mergeCell ref="U155:U157"/>
    <mergeCell ref="U158:U159"/>
    <mergeCell ref="U164:U168"/>
    <mergeCell ref="U170:U171"/>
    <mergeCell ref="V164:V168"/>
    <mergeCell ref="U143:U144"/>
    <mergeCell ref="AE8:AE10"/>
    <mergeCell ref="I8:I10"/>
    <mergeCell ref="V8:V10"/>
    <mergeCell ref="V33:V35"/>
    <mergeCell ref="Z8:Z10"/>
    <mergeCell ref="U8:U10"/>
    <mergeCell ref="Z15:Z17"/>
    <mergeCell ref="Z18:Z20"/>
    <mergeCell ref="Z33:Z35"/>
    <mergeCell ref="U15:U17"/>
    <mergeCell ref="Z188:Z189"/>
    <mergeCell ref="Z155:Z157"/>
    <mergeCell ref="Z158:Z159"/>
    <mergeCell ref="E155:E160"/>
    <mergeCell ref="F160:G160"/>
    <mergeCell ref="Z183:Z184"/>
    <mergeCell ref="H155:H157"/>
    <mergeCell ref="U183:U184"/>
    <mergeCell ref="E161:G161"/>
    <mergeCell ref="Z170:Z171"/>
    <mergeCell ref="W188:W189"/>
    <mergeCell ref="W137:W139"/>
    <mergeCell ref="W140:W142"/>
    <mergeCell ref="W129:W133"/>
    <mergeCell ref="W146:W148"/>
    <mergeCell ref="W170:W171"/>
    <mergeCell ref="W176:W177"/>
    <mergeCell ref="W178:W179"/>
    <mergeCell ref="W183:W184"/>
    <mergeCell ref="W143:W144"/>
    <mergeCell ref="W158:W159"/>
    <mergeCell ref="W155:W157"/>
    <mergeCell ref="AE137:AE139"/>
    <mergeCell ref="E103:E114"/>
    <mergeCell ref="E115:E123"/>
    <mergeCell ref="E124:E136"/>
    <mergeCell ref="E137:E145"/>
    <mergeCell ref="E146:E149"/>
    <mergeCell ref="Z143:Z144"/>
    <mergeCell ref="U137:U139"/>
    <mergeCell ref="H104:H107"/>
    <mergeCell ref="H118:H122"/>
    <mergeCell ref="H134:H135"/>
    <mergeCell ref="AE104:AE107"/>
    <mergeCell ref="W108:W109"/>
    <mergeCell ref="W104:W107"/>
    <mergeCell ref="W134:W135"/>
    <mergeCell ref="W124:W127"/>
    <mergeCell ref="AE118:AE122"/>
    <mergeCell ref="Z129:Z133"/>
    <mergeCell ref="W115:W117"/>
    <mergeCell ref="W111:W113"/>
    <mergeCell ref="AB140:AB142"/>
    <mergeCell ref="AE134:AE135"/>
    <mergeCell ref="E94:E97"/>
    <mergeCell ref="Z60:Z64"/>
    <mergeCell ref="W118:W122"/>
    <mergeCell ref="AB129:AB133"/>
    <mergeCell ref="AB111:AB113"/>
    <mergeCell ref="AB104:AB107"/>
    <mergeCell ref="AB8:AB10"/>
    <mergeCell ref="AB118:AB122"/>
    <mergeCell ref="AB66:AB70"/>
    <mergeCell ref="AB71:AB76"/>
    <mergeCell ref="AB33:AB35"/>
    <mergeCell ref="AB108:AB109"/>
    <mergeCell ref="AB41:AB42"/>
    <mergeCell ref="AB18:AB20"/>
    <mergeCell ref="AB94:AB95"/>
    <mergeCell ref="AB100:AB102"/>
    <mergeCell ref="W8:W10"/>
    <mergeCell ref="W66:W70"/>
    <mergeCell ref="W71:W76"/>
    <mergeCell ref="W94:W95"/>
    <mergeCell ref="W60:W64"/>
    <mergeCell ref="W80:W85"/>
    <mergeCell ref="W86:W87"/>
    <mergeCell ref="F97:G97"/>
    <mergeCell ref="F78:G78"/>
    <mergeCell ref="H86:H87"/>
    <mergeCell ref="F52:F55"/>
    <mergeCell ref="H52:H55"/>
    <mergeCell ref="E99:G99"/>
    <mergeCell ref="F93:G93"/>
    <mergeCell ref="H94:H95"/>
    <mergeCell ref="E89:E93"/>
    <mergeCell ref="AH100:AH102"/>
    <mergeCell ref="AB80:AB85"/>
    <mergeCell ref="AB86:AB87"/>
    <mergeCell ref="AE66:AE70"/>
    <mergeCell ref="AE71:AE76"/>
    <mergeCell ref="AE94:AE95"/>
    <mergeCell ref="AE80:AE85"/>
    <mergeCell ref="AE86:AE87"/>
    <mergeCell ref="AG100:AG102"/>
    <mergeCell ref="AG80:AG85"/>
    <mergeCell ref="AE24:AE27"/>
    <mergeCell ref="AE41:AE42"/>
    <mergeCell ref="AE56:AE59"/>
    <mergeCell ref="AE52:AE55"/>
    <mergeCell ref="F45:G45"/>
    <mergeCell ref="AH86:AH87"/>
    <mergeCell ref="AH66:AH70"/>
    <mergeCell ref="AH71:AH76"/>
    <mergeCell ref="AH60:AH64"/>
    <mergeCell ref="V41:V42"/>
    <mergeCell ref="AH52:AH55"/>
    <mergeCell ref="H41:H42"/>
    <mergeCell ref="AB56:AB59"/>
    <mergeCell ref="AB52:AB55"/>
    <mergeCell ref="Z66:Z70"/>
    <mergeCell ref="Z71:Z76"/>
    <mergeCell ref="Z52:Z55"/>
    <mergeCell ref="W56:W59"/>
    <mergeCell ref="W52:W55"/>
    <mergeCell ref="AB60:AB64"/>
    <mergeCell ref="E50:E65"/>
    <mergeCell ref="E31:E38"/>
    <mergeCell ref="E66:E78"/>
    <mergeCell ref="E79:E88"/>
    <mergeCell ref="H80:H85"/>
    <mergeCell ref="H71:H75"/>
    <mergeCell ref="F56:F59"/>
    <mergeCell ref="F65:G65"/>
    <mergeCell ref="F66:F68"/>
    <mergeCell ref="H56:H59"/>
    <mergeCell ref="G2:G4"/>
    <mergeCell ref="F14:G14"/>
    <mergeCell ref="F30:G30"/>
    <mergeCell ref="H66:H70"/>
    <mergeCell ref="H2:H4"/>
    <mergeCell ref="H8:H10"/>
    <mergeCell ref="H33:H35"/>
    <mergeCell ref="F38:G38"/>
    <mergeCell ref="E49:G49"/>
    <mergeCell ref="E22:E30"/>
    <mergeCell ref="O178:O179"/>
    <mergeCell ref="AB164:AB168"/>
    <mergeCell ref="AB146:AB148"/>
    <mergeCell ref="AB134:AB135"/>
    <mergeCell ref="AB124:AB127"/>
    <mergeCell ref="AB155:AB157"/>
    <mergeCell ref="AB158:AB159"/>
    <mergeCell ref="AB137:AB139"/>
    <mergeCell ref="AB143:AB144"/>
    <mergeCell ref="W164:W168"/>
    <mergeCell ref="AB176:AB177"/>
    <mergeCell ref="AB178:AB179"/>
    <mergeCell ref="AE176:AE177"/>
    <mergeCell ref="AE178:AE179"/>
    <mergeCell ref="P176:P177"/>
    <mergeCell ref="Z176:Z177"/>
    <mergeCell ref="Z178:Z179"/>
    <mergeCell ref="S178:S179"/>
    <mergeCell ref="AH176:AH177"/>
    <mergeCell ref="AH170:AH171"/>
    <mergeCell ref="AH134:AH135"/>
    <mergeCell ref="AH140:AH142"/>
    <mergeCell ref="AH143:AH144"/>
    <mergeCell ref="H176:H177"/>
    <mergeCell ref="AE155:AE157"/>
    <mergeCell ref="AE146:AE148"/>
    <mergeCell ref="AE140:AE142"/>
    <mergeCell ref="AE143:AE144"/>
    <mergeCell ref="AR143:AR144"/>
    <mergeCell ref="AQ155:AQ157"/>
    <mergeCell ref="AQ137:AQ139"/>
    <mergeCell ref="AR118:AR122"/>
    <mergeCell ref="AQ140:AQ142"/>
    <mergeCell ref="AH129:AH133"/>
    <mergeCell ref="AH146:AH148"/>
    <mergeCell ref="AH118:AH122"/>
    <mergeCell ref="AH137:AH139"/>
    <mergeCell ref="AH124:AH127"/>
    <mergeCell ref="AQ33:AQ35"/>
    <mergeCell ref="AQ56:AQ59"/>
    <mergeCell ref="AQ111:AQ113"/>
    <mergeCell ref="AQ60:AQ64"/>
    <mergeCell ref="AQ100:AQ102"/>
    <mergeCell ref="AQ104:AQ107"/>
    <mergeCell ref="AQ41:AQ42"/>
    <mergeCell ref="H137:H139"/>
    <mergeCell ref="AQ52:AQ55"/>
    <mergeCell ref="AQ158:AQ159"/>
    <mergeCell ref="AE129:AE133"/>
    <mergeCell ref="H129:H133"/>
    <mergeCell ref="AH80:AH85"/>
    <mergeCell ref="AH56:AH59"/>
    <mergeCell ref="AK66:AK70"/>
    <mergeCell ref="AK71:AK76"/>
    <mergeCell ref="AK52:AK55"/>
    <mergeCell ref="AH115:AH117"/>
    <mergeCell ref="AH178:AH179"/>
    <mergeCell ref="AR66:AR70"/>
    <mergeCell ref="F123:G123"/>
    <mergeCell ref="F136:G136"/>
    <mergeCell ref="F169:G169"/>
    <mergeCell ref="H140:H142"/>
    <mergeCell ref="H164:H168"/>
    <mergeCell ref="AK176:AK177"/>
    <mergeCell ref="AK137:AK139"/>
    <mergeCell ref="AB170:AB171"/>
    <mergeCell ref="AK140:AK142"/>
    <mergeCell ref="AK155:AK157"/>
    <mergeCell ref="AB188:AB189"/>
    <mergeCell ref="AB115:AB117"/>
    <mergeCell ref="AE188:AE189"/>
    <mergeCell ref="AE183:AE184"/>
    <mergeCell ref="AE115:AE117"/>
    <mergeCell ref="AH183:AH184"/>
    <mergeCell ref="AJ137:AJ139"/>
    <mergeCell ref="AK170:AK171"/>
    <mergeCell ref="AK158:AK159"/>
    <mergeCell ref="AK164:AK168"/>
    <mergeCell ref="AK146:AK148"/>
    <mergeCell ref="AE170:AE171"/>
    <mergeCell ref="AH164:AH168"/>
    <mergeCell ref="AH155:AH157"/>
    <mergeCell ref="AH158:AH159"/>
    <mergeCell ref="AJ158:AJ159"/>
    <mergeCell ref="AQ146:AQ148"/>
    <mergeCell ref="AQ183:AQ184"/>
    <mergeCell ref="AQ188:AQ189"/>
    <mergeCell ref="AQ164:AQ168"/>
    <mergeCell ref="AQ176:AQ177"/>
    <mergeCell ref="AQ178:AQ179"/>
    <mergeCell ref="AQ170:AQ171"/>
    <mergeCell ref="AK111:AK113"/>
    <mergeCell ref="AK80:AK85"/>
    <mergeCell ref="AK94:AK95"/>
    <mergeCell ref="AK104:AK107"/>
    <mergeCell ref="AQ86:AQ87"/>
    <mergeCell ref="AQ134:AQ135"/>
    <mergeCell ref="AQ129:AQ133"/>
    <mergeCell ref="AQ118:AQ122"/>
    <mergeCell ref="AK118:AK122"/>
    <mergeCell ref="AQ108:AQ109"/>
    <mergeCell ref="AR15:AR17"/>
    <mergeCell ref="AK115:AK117"/>
    <mergeCell ref="AK24:AK27"/>
    <mergeCell ref="AK18:AK20"/>
    <mergeCell ref="AK15:AK17"/>
    <mergeCell ref="AK100:AK102"/>
    <mergeCell ref="AK33:AK35"/>
    <mergeCell ref="AK56:AK59"/>
    <mergeCell ref="AK86:AK87"/>
    <mergeCell ref="AK60:AK64"/>
    <mergeCell ref="AR18:AR20"/>
    <mergeCell ref="AR94:AR95"/>
    <mergeCell ref="AR24:AR27"/>
    <mergeCell ref="AR137:AR139"/>
    <mergeCell ref="AR124:AR127"/>
    <mergeCell ref="AR80:AR85"/>
    <mergeCell ref="AR104:AR107"/>
    <mergeCell ref="AR71:AR76"/>
    <mergeCell ref="AR108:AR109"/>
    <mergeCell ref="AR41:AR42"/>
    <mergeCell ref="AE111:AE113"/>
    <mergeCell ref="AH108:AH109"/>
    <mergeCell ref="AH18:AH20"/>
    <mergeCell ref="AH111:AH113"/>
    <mergeCell ref="AH94:AH95"/>
    <mergeCell ref="AH15:AH17"/>
    <mergeCell ref="AH104:AH107"/>
    <mergeCell ref="AH41:AH42"/>
    <mergeCell ref="AH33:AH35"/>
    <mergeCell ref="AE33:AE35"/>
    <mergeCell ref="AR183:AR184"/>
    <mergeCell ref="AR188:AR189"/>
    <mergeCell ref="AR100:AR102"/>
    <mergeCell ref="AR111:AR113"/>
    <mergeCell ref="AR134:AR135"/>
    <mergeCell ref="AR129:AR133"/>
    <mergeCell ref="AR146:AR148"/>
    <mergeCell ref="AR176:AR177"/>
    <mergeCell ref="AR178:AR179"/>
    <mergeCell ref="AR140:AR142"/>
    <mergeCell ref="AQ8:AQ10"/>
    <mergeCell ref="AR56:AR59"/>
    <mergeCell ref="AR60:AR64"/>
    <mergeCell ref="AR170:AR171"/>
    <mergeCell ref="AR33:AR35"/>
    <mergeCell ref="AR158:AR159"/>
    <mergeCell ref="AR86:AR87"/>
    <mergeCell ref="AR52:AR55"/>
    <mergeCell ref="AR155:AR157"/>
    <mergeCell ref="AR115:AR117"/>
    <mergeCell ref="AK108:AK109"/>
    <mergeCell ref="AK134:AK135"/>
    <mergeCell ref="AH8:AH10"/>
    <mergeCell ref="AK8:AK10"/>
    <mergeCell ref="AQ124:AQ127"/>
    <mergeCell ref="AQ15:AQ17"/>
    <mergeCell ref="AQ18:AQ20"/>
    <mergeCell ref="AQ94:AQ95"/>
    <mergeCell ref="AQ24:AQ27"/>
    <mergeCell ref="AN8:AN10"/>
    <mergeCell ref="AO239:AP239"/>
    <mergeCell ref="AB238:AD238"/>
    <mergeCell ref="AE164:AE168"/>
    <mergeCell ref="AE158:AE159"/>
    <mergeCell ref="AE124:AE127"/>
    <mergeCell ref="V203:Y203"/>
    <mergeCell ref="AK129:AK133"/>
    <mergeCell ref="AK124:AK127"/>
    <mergeCell ref="AK188:AK189"/>
    <mergeCell ref="AH188:AH189"/>
    <mergeCell ref="F196:G196"/>
    <mergeCell ref="H188:H189"/>
    <mergeCell ref="F175:G175"/>
    <mergeCell ref="E197:G197"/>
    <mergeCell ref="E176:E181"/>
    <mergeCell ref="F187:G187"/>
    <mergeCell ref="F191:G191"/>
    <mergeCell ref="H178:H179"/>
    <mergeCell ref="F181:G181"/>
    <mergeCell ref="E182:G182"/>
    <mergeCell ref="M203:Q203"/>
    <mergeCell ref="A212:H212"/>
    <mergeCell ref="A213:H213"/>
    <mergeCell ref="A214:H214"/>
    <mergeCell ref="A205:H205"/>
    <mergeCell ref="A206:H206"/>
    <mergeCell ref="A211:H211"/>
    <mergeCell ref="A209:H209"/>
    <mergeCell ref="A210:H210"/>
    <mergeCell ref="A207:H207"/>
    <mergeCell ref="AS94:AS95"/>
    <mergeCell ref="AS60:AS64"/>
    <mergeCell ref="AQ66:AQ70"/>
    <mergeCell ref="AW9:AX10"/>
    <mergeCell ref="AS2:AS4"/>
    <mergeCell ref="AS8:AS10"/>
    <mergeCell ref="AS15:AS17"/>
    <mergeCell ref="AR8:AR10"/>
    <mergeCell ref="AQ71:AQ76"/>
    <mergeCell ref="AQ80:AQ85"/>
    <mergeCell ref="AS33:AS35"/>
    <mergeCell ref="AS134:AS135"/>
    <mergeCell ref="AS118:AS122"/>
    <mergeCell ref="AS71:AS75"/>
    <mergeCell ref="AS56:AS59"/>
    <mergeCell ref="AS52:AS55"/>
    <mergeCell ref="AS80:AS85"/>
    <mergeCell ref="AS111:AS113"/>
    <mergeCell ref="AS66:AS70"/>
    <mergeCell ref="AS115:AS117"/>
    <mergeCell ref="Q170:Q171"/>
    <mergeCell ref="Q158:Q159"/>
    <mergeCell ref="Q164:Q168"/>
    <mergeCell ref="Q115:Q117"/>
    <mergeCell ref="AS124:AS127"/>
    <mergeCell ref="AS129:AS133"/>
    <mergeCell ref="Z118:Z122"/>
    <mergeCell ref="AQ143:AQ144"/>
    <mergeCell ref="AQ115:AQ117"/>
    <mergeCell ref="AR164:AR168"/>
    <mergeCell ref="AO33:AO35"/>
    <mergeCell ref="AO164:AO168"/>
    <mergeCell ref="AO155:AO157"/>
    <mergeCell ref="AO158:AO159"/>
    <mergeCell ref="AO86:AO87"/>
    <mergeCell ref="AO52:AO55"/>
    <mergeCell ref="AO60:AO64"/>
    <mergeCell ref="AO56:AO59"/>
    <mergeCell ref="AO111:AO113"/>
    <mergeCell ref="AN15:AN17"/>
    <mergeCell ref="AN18:AN20"/>
    <mergeCell ref="AN94:AN95"/>
    <mergeCell ref="AN188:AN189"/>
    <mergeCell ref="AN146:AN148"/>
    <mergeCell ref="AN155:AN157"/>
    <mergeCell ref="AN33:AN35"/>
    <mergeCell ref="AN24:AN27"/>
    <mergeCell ref="AN129:AN133"/>
    <mergeCell ref="AN66:AN70"/>
    <mergeCell ref="AN41:AN42"/>
    <mergeCell ref="R164:R168"/>
    <mergeCell ref="AN183:AN184"/>
    <mergeCell ref="AN80:AN85"/>
    <mergeCell ref="AN134:AN135"/>
    <mergeCell ref="AN118:AN122"/>
    <mergeCell ref="AN71:AN76"/>
    <mergeCell ref="AE108:AE109"/>
    <mergeCell ref="AE100:AE102"/>
    <mergeCell ref="S183:S184"/>
    <mergeCell ref="AN52:AN55"/>
    <mergeCell ref="AN60:AN64"/>
    <mergeCell ref="AN158:AN159"/>
    <mergeCell ref="AN124:AN127"/>
    <mergeCell ref="AN115:AN117"/>
    <mergeCell ref="AN176:AN177"/>
    <mergeCell ref="AN170:AN171"/>
    <mergeCell ref="AN164:AN168"/>
    <mergeCell ref="AN111:AN113"/>
    <mergeCell ref="AN104:AN107"/>
    <mergeCell ref="AO178:AO179"/>
    <mergeCell ref="AN56:AN59"/>
    <mergeCell ref="AN100:AN102"/>
    <mergeCell ref="AN108:AN109"/>
    <mergeCell ref="AN86:AN87"/>
    <mergeCell ref="AN178:AN179"/>
    <mergeCell ref="AO118:AO122"/>
    <mergeCell ref="AO66:AO70"/>
    <mergeCell ref="AO71:AO76"/>
    <mergeCell ref="AN137:AN139"/>
    <mergeCell ref="AO15:AO17"/>
    <mergeCell ref="AO18:AO20"/>
    <mergeCell ref="AO94:AO95"/>
    <mergeCell ref="AO41:AO42"/>
    <mergeCell ref="AO137:AO139"/>
    <mergeCell ref="AO124:AO127"/>
    <mergeCell ref="AO80:AO85"/>
    <mergeCell ref="AO104:AO107"/>
    <mergeCell ref="AO115:AO117"/>
    <mergeCell ref="AO100:AO102"/>
    <mergeCell ref="AO8:AO10"/>
    <mergeCell ref="AO24:AO27"/>
    <mergeCell ref="AO129:AO133"/>
    <mergeCell ref="AO146:AO148"/>
    <mergeCell ref="AO108:AO109"/>
    <mergeCell ref="AO176:AO177"/>
    <mergeCell ref="AO170:AO171"/>
    <mergeCell ref="AO140:AO142"/>
    <mergeCell ref="AO143:AO144"/>
    <mergeCell ref="AO134:AO135"/>
    <mergeCell ref="AL104:AL107"/>
    <mergeCell ref="AL100:AL102"/>
    <mergeCell ref="AL111:AL113"/>
    <mergeCell ref="AL56:AL59"/>
    <mergeCell ref="AL60:AL64"/>
    <mergeCell ref="AL52:AL55"/>
    <mergeCell ref="AL108:AL109"/>
    <mergeCell ref="AL15:AL17"/>
    <mergeCell ref="AL18:AL20"/>
    <mergeCell ref="AL94:AL95"/>
    <mergeCell ref="AL24:AL27"/>
    <mergeCell ref="AL41:AL42"/>
    <mergeCell ref="AL170:AL171"/>
    <mergeCell ref="AL137:AL139"/>
    <mergeCell ref="AL158:AL159"/>
    <mergeCell ref="AL124:AL127"/>
    <mergeCell ref="AL80:AL85"/>
    <mergeCell ref="AL115:AL117"/>
    <mergeCell ref="AL164:AL168"/>
    <mergeCell ref="AL176:AL177"/>
    <mergeCell ref="AL178:AL179"/>
    <mergeCell ref="AL155:AL157"/>
    <mergeCell ref="AL134:AL135"/>
    <mergeCell ref="AL129:AL133"/>
    <mergeCell ref="AL146:AL148"/>
    <mergeCell ref="AJ52:AJ55"/>
    <mergeCell ref="AJ146:AJ148"/>
    <mergeCell ref="AJ176:AJ177"/>
    <mergeCell ref="AJ178:AJ179"/>
    <mergeCell ref="AL8:AL10"/>
    <mergeCell ref="AL118:AL122"/>
    <mergeCell ref="AL66:AL70"/>
    <mergeCell ref="AL71:AL76"/>
    <mergeCell ref="AL33:AL35"/>
    <mergeCell ref="AL86:AL87"/>
    <mergeCell ref="AG8:AG10"/>
    <mergeCell ref="AG33:AG35"/>
    <mergeCell ref="AJ33:AJ35"/>
    <mergeCell ref="AJ15:AJ17"/>
    <mergeCell ref="AJ18:AJ20"/>
    <mergeCell ref="AJ24:AJ27"/>
    <mergeCell ref="AJ8:AJ10"/>
    <mergeCell ref="AH24:AH27"/>
    <mergeCell ref="AI15:AI17"/>
    <mergeCell ref="AI33:AI35"/>
    <mergeCell ref="AJ94:AJ95"/>
    <mergeCell ref="AJ86:AJ87"/>
    <mergeCell ref="AJ164:AJ168"/>
    <mergeCell ref="AG24:AG27"/>
    <mergeCell ref="AJ134:AJ135"/>
    <mergeCell ref="AJ129:AJ133"/>
    <mergeCell ref="AJ115:AJ117"/>
    <mergeCell ref="AJ118:AJ122"/>
    <mergeCell ref="AJ56:AJ59"/>
    <mergeCell ref="AJ100:AJ102"/>
    <mergeCell ref="AG108:AG109"/>
    <mergeCell ref="AG129:AG133"/>
    <mergeCell ref="AG66:AG70"/>
    <mergeCell ref="AJ111:AJ113"/>
    <mergeCell ref="AJ124:AJ127"/>
    <mergeCell ref="AJ80:AJ85"/>
    <mergeCell ref="AJ104:AJ107"/>
    <mergeCell ref="AJ66:AJ70"/>
    <mergeCell ref="AJ71:AJ76"/>
    <mergeCell ref="AJ108:AJ109"/>
    <mergeCell ref="AG18:AG20"/>
    <mergeCell ref="AG94:AG95"/>
    <mergeCell ref="AG71:AG76"/>
    <mergeCell ref="AG158:AG159"/>
    <mergeCell ref="AG178:AG179"/>
    <mergeCell ref="AG41:AG42"/>
    <mergeCell ref="AG134:AG135"/>
    <mergeCell ref="AG137:AG139"/>
    <mergeCell ref="AG118:AG122"/>
    <mergeCell ref="AG170:AG171"/>
    <mergeCell ref="AG176:AG177"/>
    <mergeCell ref="AG164:AG168"/>
    <mergeCell ref="AG155:AG157"/>
    <mergeCell ref="AG111:AG113"/>
    <mergeCell ref="AG124:AG127"/>
    <mergeCell ref="AG115:AG117"/>
    <mergeCell ref="AG146:AG148"/>
    <mergeCell ref="AF18:AF20"/>
    <mergeCell ref="AF108:AF109"/>
    <mergeCell ref="AF8:AF10"/>
    <mergeCell ref="AF118:AF122"/>
    <mergeCell ref="AF66:AF70"/>
    <mergeCell ref="AF41:AF42"/>
    <mergeCell ref="AF33:AF35"/>
    <mergeCell ref="AF56:AF59"/>
    <mergeCell ref="AF60:AF64"/>
    <mergeCell ref="AE15:AE17"/>
    <mergeCell ref="AE18:AE20"/>
    <mergeCell ref="AF15:AF17"/>
    <mergeCell ref="AF176:AF177"/>
    <mergeCell ref="AF170:AF171"/>
    <mergeCell ref="AF24:AF27"/>
    <mergeCell ref="AF129:AF133"/>
    <mergeCell ref="AF146:AF148"/>
    <mergeCell ref="AF94:AF95"/>
    <mergeCell ref="AF71:AF76"/>
    <mergeCell ref="AF137:AF139"/>
    <mergeCell ref="AF111:AF113"/>
    <mergeCell ref="AP8:AP10"/>
    <mergeCell ref="AP118:AP122"/>
    <mergeCell ref="AP66:AP70"/>
    <mergeCell ref="AP71:AP76"/>
    <mergeCell ref="AP108:AP109"/>
    <mergeCell ref="AP41:AP42"/>
    <mergeCell ref="AP124:AP127"/>
    <mergeCell ref="AP94:AP95"/>
    <mergeCell ref="AP176:AP177"/>
    <mergeCell ref="AP178:AP179"/>
    <mergeCell ref="AF134:AF135"/>
    <mergeCell ref="AJ170:AJ171"/>
    <mergeCell ref="Z164:Z168"/>
    <mergeCell ref="AP15:AP17"/>
    <mergeCell ref="AP18:AP20"/>
    <mergeCell ref="AP24:AP27"/>
    <mergeCell ref="AP140:AP142"/>
    <mergeCell ref="AP143:AP144"/>
    <mergeCell ref="AP134:AP135"/>
    <mergeCell ref="AP129:AP133"/>
    <mergeCell ref="AP146:AP148"/>
    <mergeCell ref="AP164:AP168"/>
    <mergeCell ref="AP115:AP117"/>
    <mergeCell ref="AP33:AP35"/>
    <mergeCell ref="AP56:AP59"/>
    <mergeCell ref="AP60:AP64"/>
    <mergeCell ref="AP111:AP113"/>
    <mergeCell ref="AP100:AP102"/>
    <mergeCell ref="AP80:AP85"/>
    <mergeCell ref="AP104:AP107"/>
    <mergeCell ref="AF124:AF127"/>
    <mergeCell ref="AF80:AF85"/>
    <mergeCell ref="AJ155:AJ157"/>
    <mergeCell ref="AS188:AS189"/>
    <mergeCell ref="AP86:AP87"/>
    <mergeCell ref="AF178:AF179"/>
    <mergeCell ref="AF115:AF117"/>
    <mergeCell ref="AF100:AF102"/>
    <mergeCell ref="AP52:AP55"/>
    <mergeCell ref="AP155:AP157"/>
    <mergeCell ref="AP158:AP159"/>
    <mergeCell ref="AP170:AP171"/>
    <mergeCell ref="AP137:AP139"/>
    <mergeCell ref="AF86:AF87"/>
    <mergeCell ref="AF158:AF159"/>
    <mergeCell ref="AF164:AF168"/>
    <mergeCell ref="AF155:AF157"/>
    <mergeCell ref="AF104:AF107"/>
    <mergeCell ref="AM115:AM117"/>
    <mergeCell ref="AM100:AM102"/>
    <mergeCell ref="AM178:AM179"/>
    <mergeCell ref="AM33:AM35"/>
    <mergeCell ref="AM164:AM168"/>
    <mergeCell ref="AM155:AM157"/>
    <mergeCell ref="AM56:AM59"/>
    <mergeCell ref="AM158:AM159"/>
    <mergeCell ref="AM86:AM87"/>
    <mergeCell ref="AM52:AM55"/>
    <mergeCell ref="AS217:AV217"/>
    <mergeCell ref="AS210:AV210"/>
    <mergeCell ref="AS86:AS87"/>
    <mergeCell ref="AS211:AV211"/>
    <mergeCell ref="AS213:AV213"/>
    <mergeCell ref="AS214:AV214"/>
    <mergeCell ref="AS215:AV215"/>
    <mergeCell ref="AS164:AS168"/>
    <mergeCell ref="AS137:AS139"/>
    <mergeCell ref="AS207:AV207"/>
    <mergeCell ref="AM94:AM95"/>
    <mergeCell ref="AM15:AM17"/>
    <mergeCell ref="AM104:AM107"/>
    <mergeCell ref="AG56:AG59"/>
    <mergeCell ref="AJ60:AJ64"/>
    <mergeCell ref="AG86:AG87"/>
    <mergeCell ref="AG52:AG55"/>
    <mergeCell ref="AG60:AG64"/>
    <mergeCell ref="AG104:AG107"/>
    <mergeCell ref="AG15:AG17"/>
    <mergeCell ref="AM8:AM10"/>
    <mergeCell ref="AM24:AM27"/>
    <mergeCell ref="AM176:AM177"/>
    <mergeCell ref="AM170:AM171"/>
    <mergeCell ref="AM137:AM139"/>
    <mergeCell ref="AM134:AM135"/>
    <mergeCell ref="AM18:AM20"/>
    <mergeCell ref="AM41:AM42"/>
    <mergeCell ref="AM60:AM64"/>
    <mergeCell ref="AM124:AM127"/>
    <mergeCell ref="AO183:AO184"/>
    <mergeCell ref="AO188:AO189"/>
    <mergeCell ref="AS140:AS142"/>
    <mergeCell ref="AS104:AS107"/>
    <mergeCell ref="AS212:AV212"/>
    <mergeCell ref="AD8:AD10"/>
    <mergeCell ref="AI176:AI177"/>
    <mergeCell ref="AI178:AI179"/>
    <mergeCell ref="AI56:AI59"/>
    <mergeCell ref="AI52:AI55"/>
    <mergeCell ref="AG188:AG189"/>
    <mergeCell ref="AJ183:AJ184"/>
    <mergeCell ref="AJ188:AJ189"/>
    <mergeCell ref="AL183:AL184"/>
    <mergeCell ref="AL188:AL189"/>
    <mergeCell ref="AK183:AK184"/>
    <mergeCell ref="Y188:Y189"/>
    <mergeCell ref="AI183:AI184"/>
    <mergeCell ref="AI188:AI189"/>
    <mergeCell ref="AM183:AM184"/>
    <mergeCell ref="AM188:AM189"/>
    <mergeCell ref="AP183:AP184"/>
    <mergeCell ref="AP188:AP189"/>
    <mergeCell ref="AF183:AF184"/>
    <mergeCell ref="AF188:AF189"/>
    <mergeCell ref="AG183:AG184"/>
    <mergeCell ref="AS216:AV216"/>
    <mergeCell ref="AS206:AV206"/>
    <mergeCell ref="AS201:AV201"/>
    <mergeCell ref="AS202:AV202"/>
    <mergeCell ref="AS208:AV208"/>
    <mergeCell ref="AS209:AV209"/>
    <mergeCell ref="AS205:AV205"/>
    <mergeCell ref="AI158:AI159"/>
    <mergeCell ref="AI86:AI87"/>
    <mergeCell ref="AM118:AM122"/>
    <mergeCell ref="AM66:AM70"/>
    <mergeCell ref="AM71:AM76"/>
    <mergeCell ref="AM108:AM109"/>
    <mergeCell ref="AM129:AM133"/>
    <mergeCell ref="AM146:AM148"/>
    <mergeCell ref="AM111:AM113"/>
    <mergeCell ref="AM80:AM85"/>
    <mergeCell ref="AS170:AS171"/>
    <mergeCell ref="AS146:AS148"/>
    <mergeCell ref="AS108:AS109"/>
    <mergeCell ref="Y86:Y87"/>
    <mergeCell ref="AI146:AI148"/>
    <mergeCell ref="AI170:AI171"/>
    <mergeCell ref="AI137:AI139"/>
    <mergeCell ref="AI155:AI157"/>
    <mergeCell ref="AI134:AI135"/>
    <mergeCell ref="AI129:AI133"/>
    <mergeCell ref="AC164:AC168"/>
    <mergeCell ref="AC100:AC102"/>
    <mergeCell ref="AC111:AC113"/>
    <mergeCell ref="AC176:AC177"/>
    <mergeCell ref="AC158:AC159"/>
    <mergeCell ref="AC80:AC85"/>
    <mergeCell ref="AC124:AC127"/>
    <mergeCell ref="AC134:AC135"/>
    <mergeCell ref="AC115:AC117"/>
    <mergeCell ref="AC94:AC95"/>
    <mergeCell ref="AF52:AF55"/>
    <mergeCell ref="AJ41:AJ42"/>
    <mergeCell ref="AD188:AD189"/>
    <mergeCell ref="AD178:AD179"/>
    <mergeCell ref="AD146:AD148"/>
    <mergeCell ref="AD183:AD184"/>
    <mergeCell ref="AD176:AD177"/>
    <mergeCell ref="AD170:AD171"/>
    <mergeCell ref="AI124:AI127"/>
    <mergeCell ref="AI164:AI168"/>
    <mergeCell ref="AI111:AI113"/>
    <mergeCell ref="AI115:AI117"/>
    <mergeCell ref="AI94:AI95"/>
    <mergeCell ref="AI80:AI85"/>
    <mergeCell ref="AI104:AI107"/>
    <mergeCell ref="AI100:AI102"/>
    <mergeCell ref="AK41:AK42"/>
    <mergeCell ref="AI8:AI10"/>
    <mergeCell ref="AI118:AI122"/>
    <mergeCell ref="AI66:AI70"/>
    <mergeCell ref="AI71:AI76"/>
    <mergeCell ref="AI108:AI109"/>
    <mergeCell ref="AI24:AI27"/>
    <mergeCell ref="AI18:AI20"/>
    <mergeCell ref="AI41:AI42"/>
    <mergeCell ref="AI60:AI64"/>
    <mergeCell ref="AB24:AB27"/>
    <mergeCell ref="Z24:Z27"/>
    <mergeCell ref="AD52:AD55"/>
    <mergeCell ref="AC8:AC10"/>
    <mergeCell ref="AC24:AC27"/>
    <mergeCell ref="AC41:AC42"/>
    <mergeCell ref="AC33:AC35"/>
    <mergeCell ref="AC15:AC17"/>
    <mergeCell ref="AC18:AC20"/>
    <mergeCell ref="AB15:AB17"/>
    <mergeCell ref="AD33:AD35"/>
    <mergeCell ref="AD15:AD17"/>
    <mergeCell ref="AD18:AD20"/>
    <mergeCell ref="AD41:AD42"/>
    <mergeCell ref="AD24:AD27"/>
    <mergeCell ref="AC52:AC55"/>
    <mergeCell ref="X8:X10"/>
    <mergeCell ref="Y8:Y10"/>
    <mergeCell ref="Y41:Y42"/>
    <mergeCell ref="Y15:Y17"/>
    <mergeCell ref="Y18:Y20"/>
    <mergeCell ref="Y33:Y35"/>
    <mergeCell ref="Y24:Y27"/>
    <mergeCell ref="X15:X17"/>
    <mergeCell ref="X18:X20"/>
    <mergeCell ref="X41:X42"/>
    <mergeCell ref="AD60:AD64"/>
    <mergeCell ref="AD137:AD139"/>
    <mergeCell ref="AD108:AD109"/>
    <mergeCell ref="AD118:AD122"/>
    <mergeCell ref="AD66:AD70"/>
    <mergeCell ref="AD71:AD76"/>
    <mergeCell ref="AD111:AD113"/>
    <mergeCell ref="AD115:AD117"/>
    <mergeCell ref="AD86:AD87"/>
    <mergeCell ref="AD164:AD168"/>
    <mergeCell ref="AD56:AD59"/>
    <mergeCell ref="AD100:AD102"/>
    <mergeCell ref="AD104:AD107"/>
    <mergeCell ref="AD94:AD95"/>
    <mergeCell ref="AD80:AD85"/>
    <mergeCell ref="AD143:AD144"/>
    <mergeCell ref="AD129:AD133"/>
    <mergeCell ref="AD124:AD127"/>
    <mergeCell ref="AD134:AD135"/>
    <mergeCell ref="AC86:AC87"/>
    <mergeCell ref="R86:R87"/>
    <mergeCell ref="X66:X70"/>
    <mergeCell ref="X71:X76"/>
    <mergeCell ref="AA66:AA70"/>
    <mergeCell ref="AD158:AD159"/>
    <mergeCell ref="AD155:AD157"/>
    <mergeCell ref="AC71:AC76"/>
    <mergeCell ref="AC155:AC157"/>
    <mergeCell ref="W100:W102"/>
    <mergeCell ref="AC118:AC122"/>
    <mergeCell ref="AC129:AC133"/>
    <mergeCell ref="AC146:AC148"/>
    <mergeCell ref="AC60:AC64"/>
    <mergeCell ref="AC183:AC184"/>
    <mergeCell ref="AC188:AC189"/>
    <mergeCell ref="AC137:AC139"/>
    <mergeCell ref="AC140:AC142"/>
    <mergeCell ref="AC104:AC107"/>
    <mergeCell ref="AC143:AC144"/>
    <mergeCell ref="AA188:AA189"/>
    <mergeCell ref="AA52:AA55"/>
    <mergeCell ref="T158:T159"/>
    <mergeCell ref="T155:T157"/>
    <mergeCell ref="Z56:Z59"/>
    <mergeCell ref="Y56:Y59"/>
    <mergeCell ref="V60:V64"/>
    <mergeCell ref="Y80:Y85"/>
    <mergeCell ref="Y60:Y64"/>
    <mergeCell ref="Y52:Y55"/>
    <mergeCell ref="Y111:Y113"/>
    <mergeCell ref="AA170:AA171"/>
    <mergeCell ref="AA176:AA177"/>
    <mergeCell ref="AA178:AA179"/>
    <mergeCell ref="AA183:AA184"/>
    <mergeCell ref="AA146:AA148"/>
    <mergeCell ref="AA164:AA168"/>
    <mergeCell ref="AA155:AA157"/>
    <mergeCell ref="AA158:AA159"/>
    <mergeCell ref="AA111:AA113"/>
    <mergeCell ref="AN143:AN144"/>
    <mergeCell ref="AN140:AN142"/>
    <mergeCell ref="X183:X184"/>
    <mergeCell ref="Y176:Y177"/>
    <mergeCell ref="Y178:Y179"/>
    <mergeCell ref="Y183:Y184"/>
    <mergeCell ref="AC178:AC179"/>
    <mergeCell ref="AC170:AC171"/>
    <mergeCell ref="AD140:AD142"/>
    <mergeCell ref="AM140:AM142"/>
    <mergeCell ref="AM143:AM144"/>
    <mergeCell ref="AF140:AF142"/>
    <mergeCell ref="AF143:AF144"/>
    <mergeCell ref="AG143:AG144"/>
    <mergeCell ref="AG140:AG142"/>
    <mergeCell ref="AJ140:AJ142"/>
    <mergeCell ref="AJ143:AJ144"/>
    <mergeCell ref="AL140:AL142"/>
    <mergeCell ref="AL143:AL144"/>
    <mergeCell ref="AA24:AA27"/>
    <mergeCell ref="AA56:AA59"/>
    <mergeCell ref="T56:T59"/>
    <mergeCell ref="T52:T55"/>
    <mergeCell ref="AK143:AK144"/>
    <mergeCell ref="AI140:AI142"/>
    <mergeCell ref="AI143:AI144"/>
    <mergeCell ref="Y134:Y135"/>
    <mergeCell ref="Y124:Y127"/>
    <mergeCell ref="Y100:Y102"/>
    <mergeCell ref="AA33:AA35"/>
    <mergeCell ref="AA129:AA133"/>
    <mergeCell ref="AA134:AA135"/>
    <mergeCell ref="AA124:AA127"/>
    <mergeCell ref="AA80:AA85"/>
    <mergeCell ref="AA86:AA87"/>
    <mergeCell ref="AA100:AA102"/>
    <mergeCell ref="AA71:AA76"/>
    <mergeCell ref="AA108:AA109"/>
    <mergeCell ref="AA60:AA64"/>
    <mergeCell ref="AA8:AA10"/>
    <mergeCell ref="AA115:AA117"/>
    <mergeCell ref="AA143:AA144"/>
    <mergeCell ref="AA41:AA42"/>
    <mergeCell ref="AA104:AA107"/>
    <mergeCell ref="AA137:AA139"/>
    <mergeCell ref="AA140:AA142"/>
    <mergeCell ref="AA15:AA17"/>
    <mergeCell ref="AA18:AA20"/>
    <mergeCell ref="AA94:AA95"/>
    <mergeCell ref="T183:T184"/>
    <mergeCell ref="T188:T189"/>
    <mergeCell ref="T137:T139"/>
    <mergeCell ref="T140:T142"/>
    <mergeCell ref="T129:T133"/>
    <mergeCell ref="T146:T148"/>
    <mergeCell ref="T134:T135"/>
    <mergeCell ref="T164:T168"/>
    <mergeCell ref="T143:T144"/>
    <mergeCell ref="T170:T171"/>
    <mergeCell ref="T176:T177"/>
    <mergeCell ref="T178:T179"/>
    <mergeCell ref="T24:T27"/>
    <mergeCell ref="T33:T35"/>
    <mergeCell ref="T86:T87"/>
    <mergeCell ref="T115:T117"/>
    <mergeCell ref="T100:T102"/>
    <mergeCell ref="S8:S10"/>
    <mergeCell ref="S52:S55"/>
    <mergeCell ref="S60:S64"/>
    <mergeCell ref="S33:S35"/>
    <mergeCell ref="S41:S42"/>
    <mergeCell ref="T8:T10"/>
    <mergeCell ref="O176:O177"/>
    <mergeCell ref="R134:R135"/>
    <mergeCell ref="P100:P102"/>
    <mergeCell ref="S115:S117"/>
    <mergeCell ref="S129:S133"/>
    <mergeCell ref="S146:S148"/>
    <mergeCell ref="P124:P127"/>
    <mergeCell ref="S143:S144"/>
    <mergeCell ref="S155:S157"/>
    <mergeCell ref="S158:S159"/>
    <mergeCell ref="O158:O159"/>
    <mergeCell ref="O164:O168"/>
    <mergeCell ref="O52:O55"/>
    <mergeCell ref="O56:O59"/>
    <mergeCell ref="O60:O64"/>
    <mergeCell ref="O170:O171"/>
    <mergeCell ref="S164:S168"/>
    <mergeCell ref="S170:S171"/>
    <mergeCell ref="S118:S122"/>
    <mergeCell ref="S66:S70"/>
    <mergeCell ref="S71:S76"/>
    <mergeCell ref="S108:S109"/>
    <mergeCell ref="S86:S87"/>
    <mergeCell ref="S111:S113"/>
    <mergeCell ref="S80:S85"/>
    <mergeCell ref="S124:S127"/>
    <mergeCell ref="S188:S189"/>
    <mergeCell ref="S15:S17"/>
    <mergeCell ref="S18:S20"/>
    <mergeCell ref="S94:S95"/>
    <mergeCell ref="S140:S142"/>
    <mergeCell ref="S137:S139"/>
    <mergeCell ref="S176:S177"/>
    <mergeCell ref="S24:S27"/>
    <mergeCell ref="S56:S59"/>
    <mergeCell ref="S100:S102"/>
    <mergeCell ref="T108:T109"/>
    <mergeCell ref="T41:T42"/>
    <mergeCell ref="T104:T107"/>
    <mergeCell ref="T111:T113"/>
    <mergeCell ref="T15:T17"/>
    <mergeCell ref="T18:T20"/>
    <mergeCell ref="T94:T95"/>
    <mergeCell ref="T60:T64"/>
    <mergeCell ref="T80:T85"/>
    <mergeCell ref="P111:P113"/>
    <mergeCell ref="O183:O184"/>
    <mergeCell ref="O137:O139"/>
    <mergeCell ref="O140:O142"/>
    <mergeCell ref="O15:O17"/>
    <mergeCell ref="O18:O20"/>
    <mergeCell ref="O94:O95"/>
    <mergeCell ref="O129:O133"/>
    <mergeCell ref="O146:O148"/>
    <mergeCell ref="O134:O135"/>
    <mergeCell ref="R8:R10"/>
    <mergeCell ref="R118:R122"/>
    <mergeCell ref="R108:R109"/>
    <mergeCell ref="O8:O10"/>
    <mergeCell ref="O124:O127"/>
    <mergeCell ref="O80:O85"/>
    <mergeCell ref="O86:O87"/>
    <mergeCell ref="O66:O70"/>
    <mergeCell ref="O71:O76"/>
    <mergeCell ref="O108:O109"/>
    <mergeCell ref="O115:O117"/>
    <mergeCell ref="O100:O102"/>
    <mergeCell ref="O111:O113"/>
    <mergeCell ref="N178:N179"/>
    <mergeCell ref="N188:N189"/>
    <mergeCell ref="N164:N168"/>
    <mergeCell ref="N155:N157"/>
    <mergeCell ref="N140:N142"/>
    <mergeCell ref="N143:N144"/>
    <mergeCell ref="O188:O189"/>
    <mergeCell ref="N158:N159"/>
    <mergeCell ref="N86:N87"/>
    <mergeCell ref="N52:N55"/>
    <mergeCell ref="N80:N85"/>
    <mergeCell ref="P108:P109"/>
    <mergeCell ref="N104:N107"/>
    <mergeCell ref="N115:N117"/>
    <mergeCell ref="N111:N113"/>
    <mergeCell ref="N100:N102"/>
    <mergeCell ref="O104:O107"/>
    <mergeCell ref="N134:N135"/>
    <mergeCell ref="N15:N17"/>
    <mergeCell ref="N18:N20"/>
    <mergeCell ref="N94:N95"/>
    <mergeCell ref="N41:N42"/>
    <mergeCell ref="N60:N64"/>
    <mergeCell ref="N56:N59"/>
    <mergeCell ref="M60:M64"/>
    <mergeCell ref="N8:N10"/>
    <mergeCell ref="N118:N122"/>
    <mergeCell ref="N66:N70"/>
    <mergeCell ref="N71:N76"/>
    <mergeCell ref="N108:N109"/>
    <mergeCell ref="N129:N133"/>
    <mergeCell ref="N176:N177"/>
    <mergeCell ref="N170:N171"/>
    <mergeCell ref="L183:L184"/>
    <mergeCell ref="L94:L95"/>
    <mergeCell ref="L41:L42"/>
    <mergeCell ref="L134:L135"/>
    <mergeCell ref="L137:L139"/>
    <mergeCell ref="N137:N139"/>
    <mergeCell ref="N124:N127"/>
    <mergeCell ref="L8:L10"/>
    <mergeCell ref="L66:L70"/>
    <mergeCell ref="L71:L76"/>
    <mergeCell ref="L33:L35"/>
    <mergeCell ref="L15:L17"/>
    <mergeCell ref="L18:L20"/>
    <mergeCell ref="F173:G173"/>
    <mergeCell ref="E164:E169"/>
    <mergeCell ref="L188:L189"/>
    <mergeCell ref="L108:L109"/>
    <mergeCell ref="L24:L27"/>
    <mergeCell ref="L129:L133"/>
    <mergeCell ref="H170:H171"/>
    <mergeCell ref="F145:G145"/>
    <mergeCell ref="F149:G149"/>
    <mergeCell ref="H146:H148"/>
    <mergeCell ref="G219:H219"/>
    <mergeCell ref="G218:H218"/>
    <mergeCell ref="A202:H202"/>
    <mergeCell ref="J188:J189"/>
    <mergeCell ref="J183:J184"/>
    <mergeCell ref="L178:L179"/>
    <mergeCell ref="A217:H217"/>
    <mergeCell ref="A201:H201"/>
    <mergeCell ref="A215:H215"/>
    <mergeCell ref="A216:H216"/>
    <mergeCell ref="E192:E196"/>
    <mergeCell ref="A208:H208"/>
    <mergeCell ref="R15:R17"/>
    <mergeCell ref="R18:R20"/>
    <mergeCell ref="R94:R95"/>
    <mergeCell ref="R140:R142"/>
    <mergeCell ref="R137:R139"/>
    <mergeCell ref="R41:R42"/>
    <mergeCell ref="L118:L122"/>
    <mergeCell ref="L146:L148"/>
    <mergeCell ref="R129:R133"/>
    <mergeCell ref="R188:R189"/>
    <mergeCell ref="R56:R59"/>
    <mergeCell ref="R100:R102"/>
    <mergeCell ref="R111:R113"/>
    <mergeCell ref="R124:R127"/>
    <mergeCell ref="R80:R85"/>
    <mergeCell ref="R66:R70"/>
    <mergeCell ref="R71:R76"/>
    <mergeCell ref="R183:R184"/>
    <mergeCell ref="R158:R159"/>
    <mergeCell ref="R170:R171"/>
    <mergeCell ref="J94:J95"/>
    <mergeCell ref="L60:L64"/>
    <mergeCell ref="L176:L177"/>
    <mergeCell ref="L111:L113"/>
    <mergeCell ref="L124:L127"/>
    <mergeCell ref="L115:L117"/>
    <mergeCell ref="L100:L102"/>
    <mergeCell ref="R60:R64"/>
    <mergeCell ref="J8:J10"/>
    <mergeCell ref="J66:J70"/>
    <mergeCell ref="J71:J76"/>
    <mergeCell ref="J18:J20"/>
    <mergeCell ref="L52:L55"/>
    <mergeCell ref="R115:R117"/>
    <mergeCell ref="R33:R35"/>
    <mergeCell ref="R52:R55"/>
    <mergeCell ref="J108:J109"/>
    <mergeCell ref="J115:J117"/>
    <mergeCell ref="P8:P10"/>
    <mergeCell ref="P15:P17"/>
    <mergeCell ref="J178:J179"/>
    <mergeCell ref="J33:J35"/>
    <mergeCell ref="J41:J42"/>
    <mergeCell ref="J176:J177"/>
    <mergeCell ref="J15:J17"/>
    <mergeCell ref="J24:J27"/>
    <mergeCell ref="J52:J55"/>
    <mergeCell ref="L56:L59"/>
    <mergeCell ref="Y164:Y168"/>
    <mergeCell ref="Y155:Y157"/>
    <mergeCell ref="Y158:Y159"/>
    <mergeCell ref="J170:J171"/>
    <mergeCell ref="J140:J142"/>
    <mergeCell ref="M161:M163"/>
    <mergeCell ref="L158:L159"/>
    <mergeCell ref="L164:L168"/>
    <mergeCell ref="L155:L157"/>
    <mergeCell ref="L143:L144"/>
    <mergeCell ref="H143:H144"/>
    <mergeCell ref="L170:L171"/>
    <mergeCell ref="L161:L163"/>
    <mergeCell ref="L140:L142"/>
    <mergeCell ref="X188:X189"/>
    <mergeCell ref="X164:X168"/>
    <mergeCell ref="X146:X148"/>
    <mergeCell ref="X176:X177"/>
    <mergeCell ref="X178:X179"/>
    <mergeCell ref="J146:J148"/>
    <mergeCell ref="Y143:Y144"/>
    <mergeCell ref="Y170:Y171"/>
    <mergeCell ref="Y146:Y148"/>
    <mergeCell ref="R178:R179"/>
    <mergeCell ref="X52:X55"/>
    <mergeCell ref="X170:X171"/>
    <mergeCell ref="X155:X157"/>
    <mergeCell ref="X158:X159"/>
    <mergeCell ref="R155:R157"/>
    <mergeCell ref="R146:R148"/>
    <mergeCell ref="T124:T127"/>
    <mergeCell ref="Y94:Y95"/>
    <mergeCell ref="Y129:Y133"/>
    <mergeCell ref="T71:T76"/>
    <mergeCell ref="R24:R27"/>
    <mergeCell ref="P140:P142"/>
    <mergeCell ref="P33:P35"/>
    <mergeCell ref="P52:P55"/>
    <mergeCell ref="X24:X27"/>
    <mergeCell ref="X33:X35"/>
    <mergeCell ref="X108:X109"/>
    <mergeCell ref="X111:X113"/>
    <mergeCell ref="Y118:Y122"/>
    <mergeCell ref="Y66:Y70"/>
    <mergeCell ref="Y71:Y76"/>
    <mergeCell ref="Y108:Y109"/>
    <mergeCell ref="Y115:Y117"/>
    <mergeCell ref="Y104:Y107"/>
    <mergeCell ref="X86:X87"/>
    <mergeCell ref="X104:X107"/>
    <mergeCell ref="T118:T122"/>
    <mergeCell ref="T66:T70"/>
    <mergeCell ref="AC108:AC109"/>
    <mergeCell ref="P134:P135"/>
    <mergeCell ref="P60:P64"/>
    <mergeCell ref="P94:P95"/>
    <mergeCell ref="S104:S107"/>
    <mergeCell ref="S134:S135"/>
    <mergeCell ref="R104:R107"/>
    <mergeCell ref="X124:X127"/>
    <mergeCell ref="AA118:AA122"/>
    <mergeCell ref="Y137:Y139"/>
    <mergeCell ref="Y140:Y142"/>
    <mergeCell ref="Z137:Z139"/>
    <mergeCell ref="Z140:Z142"/>
    <mergeCell ref="X140:X142"/>
    <mergeCell ref="X134:X135"/>
    <mergeCell ref="X115:X117"/>
    <mergeCell ref="X129:X133"/>
    <mergeCell ref="X137:X139"/>
    <mergeCell ref="X143:X144"/>
    <mergeCell ref="X118:X122"/>
    <mergeCell ref="V56:V59"/>
    <mergeCell ref="P137:P139"/>
    <mergeCell ref="P71:P76"/>
    <mergeCell ref="P115:P117"/>
    <mergeCell ref="R176:R177"/>
    <mergeCell ref="X100:X102"/>
    <mergeCell ref="X56:X59"/>
    <mergeCell ref="X94:X95"/>
    <mergeCell ref="X60:X64"/>
    <mergeCell ref="X80:X85"/>
    <mergeCell ref="J86:J87"/>
    <mergeCell ref="P118:P122"/>
    <mergeCell ref="P66:P70"/>
    <mergeCell ref="P178:P179"/>
    <mergeCell ref="P24:P27"/>
    <mergeCell ref="R143:R144"/>
    <mergeCell ref="L80:L85"/>
    <mergeCell ref="L104:L107"/>
    <mergeCell ref="J56:J59"/>
    <mergeCell ref="J60:J64"/>
    <mergeCell ref="L86:L87"/>
    <mergeCell ref="O118:O122"/>
    <mergeCell ref="P18:P20"/>
    <mergeCell ref="P183:P184"/>
    <mergeCell ref="P143:P144"/>
    <mergeCell ref="P41:P42"/>
    <mergeCell ref="P104:P107"/>
    <mergeCell ref="P170:P171"/>
    <mergeCell ref="N183:N184"/>
    <mergeCell ref="N24:N27"/>
    <mergeCell ref="J155:J157"/>
    <mergeCell ref="J111:J113"/>
    <mergeCell ref="J164:J168"/>
    <mergeCell ref="J100:J102"/>
    <mergeCell ref="J104:J107"/>
    <mergeCell ref="J143:J144"/>
    <mergeCell ref="J137:J139"/>
    <mergeCell ref="J134:J135"/>
    <mergeCell ref="J129:J133"/>
    <mergeCell ref="J118:J122"/>
    <mergeCell ref="P80:P85"/>
    <mergeCell ref="P86:P87"/>
    <mergeCell ref="J161:J163"/>
    <mergeCell ref="P158:P159"/>
    <mergeCell ref="P164:P168"/>
    <mergeCell ref="P155:P157"/>
    <mergeCell ref="P129:P133"/>
    <mergeCell ref="P146:P148"/>
    <mergeCell ref="J158:J159"/>
    <mergeCell ref="J124:J127"/>
  </mergeCells>
  <printOptions horizontalCentered="1"/>
  <pageMargins left="0.31496062992125984" right="0.5118110236220472" top="0.31496062992125984" bottom="0.35433070866141736" header="0.2362204724409449" footer="0.35433070866141736"/>
  <pageSetup horizontalDpi="300" verticalDpi="300" orientation="landscape" paperSize="9" scale="28" r:id="rId1"/>
</worksheet>
</file>

<file path=xl/worksheets/sheet3.xml><?xml version="1.0" encoding="utf-8"?>
<worksheet xmlns="http://schemas.openxmlformats.org/spreadsheetml/2006/main" xmlns:r="http://schemas.openxmlformats.org/officeDocument/2006/relationships">
  <dimension ref="A2:X233"/>
  <sheetViews>
    <sheetView showGridLines="0" zoomScale="70" zoomScaleNormal="70" zoomScalePageLayoutView="0" workbookViewId="0" topLeftCell="A197">
      <selection activeCell="K232" sqref="K232"/>
    </sheetView>
  </sheetViews>
  <sheetFormatPr defaultColWidth="9.140625" defaultRowHeight="12.75"/>
  <cols>
    <col min="1" max="4" width="0.2890625" style="0" customWidth="1"/>
    <col min="5" max="5" width="11.140625" style="0" customWidth="1"/>
    <col min="6" max="6" width="11.00390625" style="0" customWidth="1"/>
    <col min="7" max="7" width="5.8515625" style="0" customWidth="1"/>
    <col min="8" max="8" width="9.00390625" style="0" customWidth="1"/>
    <col min="9" max="20" width="10.7109375" style="0" customWidth="1"/>
    <col min="21" max="21" width="6.7109375" style="0" customWidth="1"/>
  </cols>
  <sheetData>
    <row r="1" ht="13.5" thickBot="1"/>
    <row r="2" spans="6:21" ht="15.75" customHeight="1">
      <c r="F2" s="193"/>
      <c r="G2" s="674" t="s">
        <v>35</v>
      </c>
      <c r="H2" s="628" t="s">
        <v>215</v>
      </c>
      <c r="I2" s="204"/>
      <c r="J2" s="204"/>
      <c r="K2" s="204"/>
      <c r="L2" s="204"/>
      <c r="M2" s="204"/>
      <c r="N2" s="204"/>
      <c r="O2" s="204"/>
      <c r="P2" s="204"/>
      <c r="Q2" s="204"/>
      <c r="R2" s="204"/>
      <c r="S2" s="204"/>
      <c r="T2" s="204"/>
      <c r="U2" s="628" t="s">
        <v>215</v>
      </c>
    </row>
    <row r="3" spans="6:24" ht="16.5" thickBot="1">
      <c r="F3" s="189"/>
      <c r="G3" s="675"/>
      <c r="H3" s="629"/>
      <c r="I3" s="337" t="s">
        <v>223</v>
      </c>
      <c r="J3" s="336" t="s">
        <v>189</v>
      </c>
      <c r="K3" s="337" t="s">
        <v>98</v>
      </c>
      <c r="L3" s="337" t="s">
        <v>194</v>
      </c>
      <c r="M3" s="337" t="s">
        <v>192</v>
      </c>
      <c r="N3" s="337" t="s">
        <v>191</v>
      </c>
      <c r="O3" s="336" t="s">
        <v>97</v>
      </c>
      <c r="P3" s="336" t="s">
        <v>355</v>
      </c>
      <c r="Q3" s="336" t="s">
        <v>354</v>
      </c>
      <c r="R3" s="337" t="s">
        <v>201</v>
      </c>
      <c r="S3" s="337" t="s">
        <v>202</v>
      </c>
      <c r="T3" s="337" t="s">
        <v>90</v>
      </c>
      <c r="U3" s="629"/>
      <c r="W3" s="537" t="s">
        <v>562</v>
      </c>
      <c r="X3" s="80"/>
    </row>
    <row r="4" spans="6:21" ht="16.5" thickBot="1">
      <c r="F4" s="7" t="s">
        <v>34</v>
      </c>
      <c r="G4" s="676"/>
      <c r="H4" s="630"/>
      <c r="I4" s="81" t="s">
        <v>79</v>
      </c>
      <c r="J4" s="81" t="s">
        <v>79</v>
      </c>
      <c r="K4" s="81" t="s">
        <v>79</v>
      </c>
      <c r="L4" s="81" t="s">
        <v>79</v>
      </c>
      <c r="M4" s="81" t="s">
        <v>79</v>
      </c>
      <c r="N4" s="81" t="s">
        <v>79</v>
      </c>
      <c r="O4" s="81" t="s">
        <v>79</v>
      </c>
      <c r="P4" s="81" t="s">
        <v>79</v>
      </c>
      <c r="Q4" s="81" t="s">
        <v>79</v>
      </c>
      <c r="R4" s="81" t="s">
        <v>79</v>
      </c>
      <c r="S4" s="81" t="s">
        <v>79</v>
      </c>
      <c r="T4" s="81" t="s">
        <v>79</v>
      </c>
      <c r="U4" s="630"/>
    </row>
    <row r="5" spans="5:24" ht="15.75" customHeight="1">
      <c r="E5" s="639" t="s">
        <v>317</v>
      </c>
      <c r="F5" s="445" t="s">
        <v>235</v>
      </c>
      <c r="G5" s="446">
        <v>10</v>
      </c>
      <c r="H5" s="447">
        <v>10</v>
      </c>
      <c r="I5" s="389">
        <v>9</v>
      </c>
      <c r="J5" s="389">
        <v>8</v>
      </c>
      <c r="K5" s="389">
        <v>9</v>
      </c>
      <c r="L5" s="389">
        <v>9</v>
      </c>
      <c r="M5" s="389">
        <v>9</v>
      </c>
      <c r="N5" s="389">
        <v>9</v>
      </c>
      <c r="O5" s="389">
        <v>10</v>
      </c>
      <c r="P5" s="389">
        <v>9</v>
      </c>
      <c r="Q5" s="389">
        <v>8</v>
      </c>
      <c r="R5" s="389">
        <v>8</v>
      </c>
      <c r="S5" s="389">
        <v>8</v>
      </c>
      <c r="T5" s="389">
        <v>9</v>
      </c>
      <c r="U5" s="447">
        <v>10</v>
      </c>
      <c r="W5" s="199"/>
      <c r="X5" s="194" t="s">
        <v>358</v>
      </c>
    </row>
    <row r="6" spans="5:24" ht="15">
      <c r="E6" s="640"/>
      <c r="F6" s="185" t="s">
        <v>236</v>
      </c>
      <c r="G6" s="9">
        <v>10</v>
      </c>
      <c r="H6" s="11">
        <v>10</v>
      </c>
      <c r="I6" s="388">
        <v>10</v>
      </c>
      <c r="J6" s="388">
        <v>10</v>
      </c>
      <c r="K6" s="388">
        <v>10</v>
      </c>
      <c r="L6" s="388">
        <v>10</v>
      </c>
      <c r="M6" s="388">
        <v>6</v>
      </c>
      <c r="N6" s="388">
        <v>10</v>
      </c>
      <c r="O6" s="388">
        <v>10</v>
      </c>
      <c r="P6" s="388">
        <v>8</v>
      </c>
      <c r="Q6" s="388">
        <v>10</v>
      </c>
      <c r="R6" s="388">
        <v>8</v>
      </c>
      <c r="S6" s="388">
        <v>10</v>
      </c>
      <c r="T6" s="388">
        <v>10</v>
      </c>
      <c r="U6" s="11">
        <v>10</v>
      </c>
      <c r="W6" s="200"/>
      <c r="X6" s="202" t="s">
        <v>359</v>
      </c>
    </row>
    <row r="7" spans="5:24" ht="15">
      <c r="E7" s="640"/>
      <c r="F7" s="173" t="s">
        <v>237</v>
      </c>
      <c r="G7" s="20">
        <v>20</v>
      </c>
      <c r="H7" s="11">
        <v>20</v>
      </c>
      <c r="I7" s="425">
        <v>20</v>
      </c>
      <c r="J7" s="425">
        <v>14</v>
      </c>
      <c r="K7" s="425">
        <v>20</v>
      </c>
      <c r="L7" s="425">
        <v>20</v>
      </c>
      <c r="M7" s="425">
        <v>20</v>
      </c>
      <c r="N7" s="425">
        <v>14</v>
      </c>
      <c r="O7" s="425">
        <v>17</v>
      </c>
      <c r="P7" s="425">
        <v>20</v>
      </c>
      <c r="Q7" s="425">
        <v>20</v>
      </c>
      <c r="R7" s="425">
        <v>20</v>
      </c>
      <c r="S7" s="425">
        <v>20</v>
      </c>
      <c r="T7" s="425">
        <v>20</v>
      </c>
      <c r="U7" s="11">
        <v>20</v>
      </c>
      <c r="W7" s="201"/>
      <c r="X7" s="202" t="s">
        <v>360</v>
      </c>
    </row>
    <row r="8" spans="5:23" ht="15.75" customHeight="1">
      <c r="E8" s="640"/>
      <c r="F8" s="173" t="s">
        <v>238</v>
      </c>
      <c r="G8" s="20">
        <v>20</v>
      </c>
      <c r="H8" s="632">
        <v>40</v>
      </c>
      <c r="I8" s="737">
        <v>27</v>
      </c>
      <c r="J8" s="737">
        <v>39</v>
      </c>
      <c r="K8" s="737">
        <v>37</v>
      </c>
      <c r="L8" s="737">
        <v>39</v>
      </c>
      <c r="M8" s="737">
        <v>40</v>
      </c>
      <c r="N8" s="737">
        <v>37</v>
      </c>
      <c r="O8" s="737">
        <v>40</v>
      </c>
      <c r="P8" s="737">
        <v>36</v>
      </c>
      <c r="Q8" s="737">
        <v>35</v>
      </c>
      <c r="R8" s="737">
        <v>36</v>
      </c>
      <c r="S8" s="737">
        <v>37</v>
      </c>
      <c r="T8" s="737">
        <v>38</v>
      </c>
      <c r="U8" s="632">
        <v>40</v>
      </c>
      <c r="W8" s="26"/>
    </row>
    <row r="9" spans="5:23" ht="15">
      <c r="E9" s="640"/>
      <c r="F9" s="173" t="s">
        <v>239</v>
      </c>
      <c r="G9" s="20">
        <v>10</v>
      </c>
      <c r="H9" s="632"/>
      <c r="I9" s="737"/>
      <c r="J9" s="737"/>
      <c r="K9" s="737"/>
      <c r="L9" s="737"/>
      <c r="M9" s="737"/>
      <c r="N9" s="737"/>
      <c r="O9" s="737"/>
      <c r="P9" s="737"/>
      <c r="Q9" s="737"/>
      <c r="R9" s="737"/>
      <c r="S9" s="737"/>
      <c r="T9" s="737"/>
      <c r="U9" s="632"/>
      <c r="W9" s="26"/>
    </row>
    <row r="10" spans="5:24" ht="15">
      <c r="E10" s="640"/>
      <c r="F10" s="173" t="s">
        <v>240</v>
      </c>
      <c r="G10" s="20">
        <v>10</v>
      </c>
      <c r="H10" s="632"/>
      <c r="I10" s="737"/>
      <c r="J10" s="737"/>
      <c r="K10" s="737"/>
      <c r="L10" s="737"/>
      <c r="M10" s="737"/>
      <c r="N10" s="737"/>
      <c r="O10" s="737"/>
      <c r="P10" s="737"/>
      <c r="Q10" s="737"/>
      <c r="R10" s="737"/>
      <c r="S10" s="737"/>
      <c r="T10" s="737"/>
      <c r="U10" s="632"/>
      <c r="W10" s="467"/>
      <c r="X10" s="307" t="s">
        <v>361</v>
      </c>
    </row>
    <row r="11" spans="5:23" ht="15">
      <c r="E11" s="640"/>
      <c r="F11" s="173" t="s">
        <v>241</v>
      </c>
      <c r="G11" s="20">
        <v>10</v>
      </c>
      <c r="H11" s="22">
        <v>10</v>
      </c>
      <c r="I11" s="425">
        <v>10</v>
      </c>
      <c r="J11" s="425">
        <v>10</v>
      </c>
      <c r="K11" s="425">
        <v>8</v>
      </c>
      <c r="L11" s="425">
        <v>10</v>
      </c>
      <c r="M11" s="425">
        <v>6</v>
      </c>
      <c r="N11" s="425">
        <v>10</v>
      </c>
      <c r="O11" s="425">
        <v>10</v>
      </c>
      <c r="P11" s="425">
        <v>10</v>
      </c>
      <c r="Q11" s="425">
        <v>10</v>
      </c>
      <c r="R11" s="425">
        <v>6</v>
      </c>
      <c r="S11" s="425">
        <v>6</v>
      </c>
      <c r="T11" s="425">
        <v>7</v>
      </c>
      <c r="U11" s="22">
        <v>10</v>
      </c>
      <c r="W11" s="270"/>
    </row>
    <row r="12" spans="5:23" ht="15">
      <c r="E12" s="640"/>
      <c r="F12" s="191" t="s">
        <v>242</v>
      </c>
      <c r="G12" s="20">
        <v>20</v>
      </c>
      <c r="H12" s="169">
        <v>20</v>
      </c>
      <c r="I12" s="425">
        <v>12</v>
      </c>
      <c r="J12" s="425">
        <v>15</v>
      </c>
      <c r="K12" s="425">
        <v>12</v>
      </c>
      <c r="L12" s="425">
        <v>14</v>
      </c>
      <c r="M12" s="425">
        <v>20</v>
      </c>
      <c r="N12" s="425">
        <v>12</v>
      </c>
      <c r="O12" s="425">
        <v>15</v>
      </c>
      <c r="P12" s="425">
        <v>15</v>
      </c>
      <c r="Q12" s="425">
        <v>12</v>
      </c>
      <c r="R12" s="425">
        <v>19</v>
      </c>
      <c r="S12" s="425">
        <v>19</v>
      </c>
      <c r="T12" s="425">
        <v>14</v>
      </c>
      <c r="U12" s="169">
        <v>20</v>
      </c>
      <c r="W12" s="270"/>
    </row>
    <row r="13" spans="1:24" ht="15.75" thickBot="1">
      <c r="A13" s="65"/>
      <c r="B13" s="65"/>
      <c r="C13" s="65"/>
      <c r="D13" s="65"/>
      <c r="E13" s="640"/>
      <c r="F13" s="148" t="s">
        <v>243</v>
      </c>
      <c r="G13" s="14">
        <v>10</v>
      </c>
      <c r="H13" s="18">
        <v>10</v>
      </c>
      <c r="I13" s="427">
        <v>7</v>
      </c>
      <c r="J13" s="427">
        <v>9</v>
      </c>
      <c r="K13" s="427">
        <v>10</v>
      </c>
      <c r="L13" s="427">
        <v>10</v>
      </c>
      <c r="M13" s="427">
        <v>10</v>
      </c>
      <c r="N13" s="427">
        <v>10</v>
      </c>
      <c r="O13" s="427">
        <v>10</v>
      </c>
      <c r="P13" s="427">
        <v>6</v>
      </c>
      <c r="Q13" s="427">
        <v>9</v>
      </c>
      <c r="R13" s="427">
        <v>9</v>
      </c>
      <c r="S13" s="427">
        <v>10</v>
      </c>
      <c r="T13" s="427">
        <v>10</v>
      </c>
      <c r="U13" s="18">
        <v>10</v>
      </c>
      <c r="W13" s="536"/>
      <c r="X13" s="308" t="s">
        <v>362</v>
      </c>
    </row>
    <row r="14" spans="5:21" ht="15.75" thickBot="1">
      <c r="E14" s="641"/>
      <c r="F14" s="616" t="s">
        <v>214</v>
      </c>
      <c r="G14" s="617"/>
      <c r="H14" s="174">
        <v>12</v>
      </c>
      <c r="I14" s="290">
        <f aca="true" t="shared" si="0" ref="I14:T14">SUM(I5:I13)/10</f>
        <v>9.5</v>
      </c>
      <c r="J14" s="290">
        <f t="shared" si="0"/>
        <v>10.5</v>
      </c>
      <c r="K14" s="290">
        <f t="shared" si="0"/>
        <v>10.6</v>
      </c>
      <c r="L14" s="290">
        <f t="shared" si="0"/>
        <v>11.2</v>
      </c>
      <c r="M14" s="290">
        <f t="shared" si="0"/>
        <v>11.1</v>
      </c>
      <c r="N14" s="290">
        <f t="shared" si="0"/>
        <v>10.2</v>
      </c>
      <c r="O14" s="290">
        <f t="shared" si="0"/>
        <v>11.2</v>
      </c>
      <c r="P14" s="290">
        <f t="shared" si="0"/>
        <v>10.4</v>
      </c>
      <c r="Q14" s="290">
        <f t="shared" si="0"/>
        <v>10.4</v>
      </c>
      <c r="R14" s="290">
        <f t="shared" si="0"/>
        <v>10.6</v>
      </c>
      <c r="S14" s="290">
        <f t="shared" si="0"/>
        <v>11</v>
      </c>
      <c r="T14" s="290">
        <f t="shared" si="0"/>
        <v>10.8</v>
      </c>
      <c r="U14" s="174">
        <v>14</v>
      </c>
    </row>
    <row r="15" spans="5:21" ht="15.75" customHeight="1">
      <c r="E15" s="639" t="s">
        <v>316</v>
      </c>
      <c r="F15" s="448" t="s">
        <v>244</v>
      </c>
      <c r="G15" s="446">
        <v>10</v>
      </c>
      <c r="H15" s="770">
        <v>110</v>
      </c>
      <c r="I15" s="731">
        <v>89</v>
      </c>
      <c r="J15" s="731">
        <v>97</v>
      </c>
      <c r="K15" s="731">
        <v>96</v>
      </c>
      <c r="L15" s="731">
        <v>96</v>
      </c>
      <c r="M15" s="731">
        <v>90</v>
      </c>
      <c r="N15" s="731">
        <v>91</v>
      </c>
      <c r="O15" s="731">
        <v>101</v>
      </c>
      <c r="P15" s="731">
        <v>94</v>
      </c>
      <c r="Q15" s="731">
        <v>98</v>
      </c>
      <c r="R15" s="731">
        <v>92</v>
      </c>
      <c r="S15" s="731">
        <v>98</v>
      </c>
      <c r="T15" s="731">
        <v>100</v>
      </c>
      <c r="U15" s="770">
        <v>110</v>
      </c>
    </row>
    <row r="16" spans="5:21" ht="15">
      <c r="E16" s="640"/>
      <c r="F16" s="449" t="s">
        <v>245</v>
      </c>
      <c r="G16" s="450">
        <v>10</v>
      </c>
      <c r="H16" s="771"/>
      <c r="I16" s="737"/>
      <c r="J16" s="737"/>
      <c r="K16" s="737"/>
      <c r="L16" s="737"/>
      <c r="M16" s="737"/>
      <c r="N16" s="737"/>
      <c r="O16" s="737"/>
      <c r="P16" s="737"/>
      <c r="Q16" s="737"/>
      <c r="R16" s="737"/>
      <c r="S16" s="737"/>
      <c r="T16" s="737"/>
      <c r="U16" s="771"/>
    </row>
    <row r="17" spans="5:21" ht="15">
      <c r="E17" s="640"/>
      <c r="F17" s="449" t="s">
        <v>246</v>
      </c>
      <c r="G17" s="450">
        <v>90</v>
      </c>
      <c r="H17" s="771"/>
      <c r="I17" s="737"/>
      <c r="J17" s="737"/>
      <c r="K17" s="737"/>
      <c r="L17" s="737"/>
      <c r="M17" s="737"/>
      <c r="N17" s="737"/>
      <c r="O17" s="737"/>
      <c r="P17" s="737"/>
      <c r="Q17" s="737"/>
      <c r="R17" s="737"/>
      <c r="S17" s="737"/>
      <c r="T17" s="737"/>
      <c r="U17" s="771"/>
    </row>
    <row r="18" spans="5:21" ht="15">
      <c r="E18" s="640"/>
      <c r="F18" s="449" t="s">
        <v>247</v>
      </c>
      <c r="G18" s="450">
        <v>10</v>
      </c>
      <c r="H18" s="771">
        <v>30</v>
      </c>
      <c r="I18" s="731">
        <v>29</v>
      </c>
      <c r="J18" s="731">
        <v>30</v>
      </c>
      <c r="K18" s="731">
        <v>29</v>
      </c>
      <c r="L18" s="731">
        <v>27</v>
      </c>
      <c r="M18" s="731">
        <v>26</v>
      </c>
      <c r="N18" s="731">
        <v>30</v>
      </c>
      <c r="O18" s="731">
        <v>28</v>
      </c>
      <c r="P18" s="731">
        <v>30</v>
      </c>
      <c r="Q18" s="731">
        <v>30</v>
      </c>
      <c r="R18" s="731">
        <v>30</v>
      </c>
      <c r="S18" s="731">
        <v>30</v>
      </c>
      <c r="T18" s="731">
        <v>30</v>
      </c>
      <c r="U18" s="771">
        <v>30</v>
      </c>
    </row>
    <row r="19" spans="5:21" ht="15">
      <c r="E19" s="640"/>
      <c r="F19" s="449" t="s">
        <v>248</v>
      </c>
      <c r="G19" s="450">
        <v>10</v>
      </c>
      <c r="H19" s="771"/>
      <c r="I19" s="737"/>
      <c r="J19" s="737"/>
      <c r="K19" s="737"/>
      <c r="L19" s="737"/>
      <c r="M19" s="737"/>
      <c r="N19" s="737"/>
      <c r="O19" s="737"/>
      <c r="P19" s="737"/>
      <c r="Q19" s="737"/>
      <c r="R19" s="737"/>
      <c r="S19" s="737"/>
      <c r="T19" s="737"/>
      <c r="U19" s="771"/>
    </row>
    <row r="20" spans="5:21" ht="15.75" thickBot="1">
      <c r="E20" s="640"/>
      <c r="F20" s="449" t="s">
        <v>249</v>
      </c>
      <c r="G20" s="452">
        <v>10</v>
      </c>
      <c r="H20" s="792"/>
      <c r="I20" s="738"/>
      <c r="J20" s="738"/>
      <c r="K20" s="738"/>
      <c r="L20" s="738"/>
      <c r="M20" s="738"/>
      <c r="N20" s="732"/>
      <c r="O20" s="738"/>
      <c r="P20" s="738"/>
      <c r="Q20" s="738"/>
      <c r="R20" s="738"/>
      <c r="S20" s="738"/>
      <c r="T20" s="738"/>
      <c r="U20" s="792"/>
    </row>
    <row r="21" spans="5:21" ht="15.75" thickBot="1">
      <c r="E21" s="641"/>
      <c r="F21" s="616" t="s">
        <v>214</v>
      </c>
      <c r="G21" s="617"/>
      <c r="H21" s="174">
        <v>14</v>
      </c>
      <c r="I21" s="290">
        <f aca="true" t="shared" si="1" ref="I21:T21">SUM(I15:I20)/10</f>
        <v>11.8</v>
      </c>
      <c r="J21" s="290">
        <f t="shared" si="1"/>
        <v>12.7</v>
      </c>
      <c r="K21" s="290">
        <f t="shared" si="1"/>
        <v>12.5</v>
      </c>
      <c r="L21" s="290">
        <f t="shared" si="1"/>
        <v>12.3</v>
      </c>
      <c r="M21" s="290">
        <f t="shared" si="1"/>
        <v>11.6</v>
      </c>
      <c r="N21" s="290">
        <f t="shared" si="1"/>
        <v>12.1</v>
      </c>
      <c r="O21" s="290">
        <f t="shared" si="1"/>
        <v>12.9</v>
      </c>
      <c r="P21" s="290">
        <f t="shared" si="1"/>
        <v>12.4</v>
      </c>
      <c r="Q21" s="290">
        <f t="shared" si="1"/>
        <v>12.8</v>
      </c>
      <c r="R21" s="290">
        <f t="shared" si="1"/>
        <v>12.2</v>
      </c>
      <c r="S21" s="290">
        <f t="shared" si="1"/>
        <v>12.8</v>
      </c>
      <c r="T21" s="290">
        <f t="shared" si="1"/>
        <v>13</v>
      </c>
      <c r="U21" s="174">
        <v>14</v>
      </c>
    </row>
    <row r="22" spans="5:21" ht="15.75" customHeight="1" thickBot="1">
      <c r="E22" s="694" t="s">
        <v>315</v>
      </c>
      <c r="F22" s="448" t="s">
        <v>250</v>
      </c>
      <c r="G22" s="446">
        <v>10</v>
      </c>
      <c r="H22" s="447">
        <v>20</v>
      </c>
      <c r="I22" s="431">
        <v>16</v>
      </c>
      <c r="J22" s="431">
        <v>14</v>
      </c>
      <c r="K22" s="431">
        <v>18</v>
      </c>
      <c r="L22" s="431">
        <v>19</v>
      </c>
      <c r="M22" s="431">
        <v>19</v>
      </c>
      <c r="N22" s="432">
        <v>16</v>
      </c>
      <c r="O22" s="431">
        <v>18</v>
      </c>
      <c r="P22" s="431">
        <v>19</v>
      </c>
      <c r="Q22" s="431">
        <v>19</v>
      </c>
      <c r="R22" s="431">
        <v>15</v>
      </c>
      <c r="S22" s="431">
        <v>19</v>
      </c>
      <c r="T22" s="431">
        <v>19</v>
      </c>
      <c r="U22" s="455">
        <v>20</v>
      </c>
    </row>
    <row r="23" spans="5:21" ht="15.75" thickBot="1">
      <c r="E23" s="694"/>
      <c r="F23" s="288" t="s">
        <v>251</v>
      </c>
      <c r="G23" s="291">
        <v>10</v>
      </c>
      <c r="H23" s="22">
        <v>10</v>
      </c>
      <c r="I23" s="425">
        <v>10</v>
      </c>
      <c r="J23" s="425">
        <v>10</v>
      </c>
      <c r="K23" s="425">
        <v>10</v>
      </c>
      <c r="L23" s="425">
        <v>10</v>
      </c>
      <c r="M23" s="425">
        <v>10</v>
      </c>
      <c r="N23" s="425">
        <v>9</v>
      </c>
      <c r="O23" s="425">
        <v>10</v>
      </c>
      <c r="P23" s="425">
        <v>10</v>
      </c>
      <c r="Q23" s="425">
        <v>8</v>
      </c>
      <c r="R23" s="425">
        <v>8</v>
      </c>
      <c r="S23" s="425">
        <v>9</v>
      </c>
      <c r="T23" s="425">
        <v>9</v>
      </c>
      <c r="U23" s="29">
        <v>10</v>
      </c>
    </row>
    <row r="24" spans="5:21" ht="15.75" thickBot="1">
      <c r="E24" s="694"/>
      <c r="F24" s="173" t="s">
        <v>252</v>
      </c>
      <c r="G24" s="20">
        <v>10</v>
      </c>
      <c r="H24" s="632">
        <v>40</v>
      </c>
      <c r="I24" s="737">
        <v>24</v>
      </c>
      <c r="J24" s="737">
        <v>36</v>
      </c>
      <c r="K24" s="737">
        <v>39</v>
      </c>
      <c r="L24" s="737">
        <v>40</v>
      </c>
      <c r="M24" s="737">
        <v>39</v>
      </c>
      <c r="N24" s="737">
        <v>36</v>
      </c>
      <c r="O24" s="737">
        <v>36</v>
      </c>
      <c r="P24" s="737">
        <v>39</v>
      </c>
      <c r="Q24" s="737">
        <v>34</v>
      </c>
      <c r="R24" s="737">
        <v>35</v>
      </c>
      <c r="S24" s="737">
        <v>39</v>
      </c>
      <c r="T24" s="737">
        <v>40</v>
      </c>
      <c r="U24" s="632">
        <v>40</v>
      </c>
    </row>
    <row r="25" spans="5:21" ht="15.75" customHeight="1" thickBot="1">
      <c r="E25" s="694"/>
      <c r="F25" s="183" t="s">
        <v>253</v>
      </c>
      <c r="G25" s="20">
        <v>10</v>
      </c>
      <c r="H25" s="632"/>
      <c r="I25" s="737"/>
      <c r="J25" s="737"/>
      <c r="K25" s="737"/>
      <c r="L25" s="737"/>
      <c r="M25" s="737"/>
      <c r="N25" s="737"/>
      <c r="O25" s="737"/>
      <c r="P25" s="737"/>
      <c r="Q25" s="737"/>
      <c r="R25" s="737"/>
      <c r="S25" s="737"/>
      <c r="T25" s="737"/>
      <c r="U25" s="632"/>
    </row>
    <row r="26" spans="5:21" ht="17.25" customHeight="1" thickBot="1">
      <c r="E26" s="694"/>
      <c r="F26" s="183" t="s">
        <v>254</v>
      </c>
      <c r="G26" s="9">
        <v>10</v>
      </c>
      <c r="H26" s="632"/>
      <c r="I26" s="737"/>
      <c r="J26" s="737"/>
      <c r="K26" s="737"/>
      <c r="L26" s="737"/>
      <c r="M26" s="737"/>
      <c r="N26" s="737"/>
      <c r="O26" s="737"/>
      <c r="P26" s="737"/>
      <c r="Q26" s="737"/>
      <c r="R26" s="737"/>
      <c r="S26" s="737"/>
      <c r="T26" s="737"/>
      <c r="U26" s="632"/>
    </row>
    <row r="27" spans="5:21" ht="15.75" thickBot="1">
      <c r="E27" s="694"/>
      <c r="F27" s="183" t="s">
        <v>255</v>
      </c>
      <c r="G27" s="9">
        <v>10</v>
      </c>
      <c r="H27" s="632"/>
      <c r="I27" s="737"/>
      <c r="J27" s="737"/>
      <c r="K27" s="737"/>
      <c r="L27" s="737"/>
      <c r="M27" s="737"/>
      <c r="N27" s="737"/>
      <c r="O27" s="737"/>
      <c r="P27" s="737"/>
      <c r="Q27" s="737"/>
      <c r="R27" s="737"/>
      <c r="S27" s="737"/>
      <c r="T27" s="737"/>
      <c r="U27" s="632"/>
    </row>
    <row r="28" spans="5:21" ht="15.75" thickBot="1">
      <c r="E28" s="694"/>
      <c r="F28" s="442" t="s">
        <v>256</v>
      </c>
      <c r="G28" s="443">
        <v>30</v>
      </c>
      <c r="H28" s="451">
        <v>30</v>
      </c>
      <c r="I28" s="430">
        <v>24</v>
      </c>
      <c r="J28" s="430">
        <v>23</v>
      </c>
      <c r="K28" s="430">
        <v>24</v>
      </c>
      <c r="L28" s="430">
        <v>29</v>
      </c>
      <c r="M28" s="430">
        <v>28</v>
      </c>
      <c r="N28" s="430">
        <v>26</v>
      </c>
      <c r="O28" s="430">
        <v>28</v>
      </c>
      <c r="P28" s="430">
        <v>29</v>
      </c>
      <c r="Q28" s="430">
        <v>30</v>
      </c>
      <c r="R28" s="430">
        <v>25</v>
      </c>
      <c r="S28" s="430">
        <v>29</v>
      </c>
      <c r="T28" s="430">
        <v>27</v>
      </c>
      <c r="U28" s="456">
        <v>30</v>
      </c>
    </row>
    <row r="29" spans="5:21" ht="15.75" customHeight="1" thickBot="1">
      <c r="E29" s="694"/>
      <c r="F29" s="187" t="s">
        <v>257</v>
      </c>
      <c r="G29" s="17">
        <v>20</v>
      </c>
      <c r="H29" s="18">
        <v>20</v>
      </c>
      <c r="I29" s="427">
        <v>20</v>
      </c>
      <c r="J29" s="427">
        <v>20</v>
      </c>
      <c r="K29" s="427">
        <v>12</v>
      </c>
      <c r="L29" s="427">
        <v>20</v>
      </c>
      <c r="M29" s="427">
        <v>20</v>
      </c>
      <c r="N29" s="433">
        <v>20</v>
      </c>
      <c r="O29" s="427">
        <v>20</v>
      </c>
      <c r="P29" s="427">
        <v>20</v>
      </c>
      <c r="Q29" s="427">
        <v>20</v>
      </c>
      <c r="R29" s="427">
        <v>20</v>
      </c>
      <c r="S29" s="427">
        <v>20</v>
      </c>
      <c r="T29" s="427">
        <v>20</v>
      </c>
      <c r="U29" s="18">
        <v>20</v>
      </c>
    </row>
    <row r="30" spans="5:21" ht="15.75" thickBot="1">
      <c r="E30" s="694"/>
      <c r="F30" s="616" t="s">
        <v>214</v>
      </c>
      <c r="G30" s="617"/>
      <c r="H30" s="89">
        <v>12</v>
      </c>
      <c r="I30" s="290">
        <f aca="true" t="shared" si="2" ref="I30:T30">SUM(I22:I29)/10</f>
        <v>9.4</v>
      </c>
      <c r="J30" s="290">
        <f t="shared" si="2"/>
        <v>10.3</v>
      </c>
      <c r="K30" s="290">
        <f t="shared" si="2"/>
        <v>10.3</v>
      </c>
      <c r="L30" s="290">
        <f t="shared" si="2"/>
        <v>11.8</v>
      </c>
      <c r="M30" s="290">
        <f t="shared" si="2"/>
        <v>11.6</v>
      </c>
      <c r="N30" s="290">
        <f t="shared" si="2"/>
        <v>10.7</v>
      </c>
      <c r="O30" s="290">
        <f t="shared" si="2"/>
        <v>11.2</v>
      </c>
      <c r="P30" s="290">
        <f t="shared" si="2"/>
        <v>11.7</v>
      </c>
      <c r="Q30" s="290">
        <f t="shared" si="2"/>
        <v>11.1</v>
      </c>
      <c r="R30" s="290">
        <f t="shared" si="2"/>
        <v>10.3</v>
      </c>
      <c r="S30" s="290">
        <f t="shared" si="2"/>
        <v>11.6</v>
      </c>
      <c r="T30" s="290">
        <f t="shared" si="2"/>
        <v>11.5</v>
      </c>
      <c r="U30" s="457">
        <v>12</v>
      </c>
    </row>
    <row r="31" spans="5:21" ht="15">
      <c r="E31" s="639" t="s">
        <v>314</v>
      </c>
      <c r="F31" s="453" t="s">
        <v>258</v>
      </c>
      <c r="G31" s="454">
        <v>10</v>
      </c>
      <c r="H31" s="447">
        <v>10</v>
      </c>
      <c r="I31" s="431">
        <v>8</v>
      </c>
      <c r="J31" s="431">
        <v>9</v>
      </c>
      <c r="K31" s="431">
        <v>9</v>
      </c>
      <c r="L31" s="431">
        <v>9</v>
      </c>
      <c r="M31" s="431">
        <v>9</v>
      </c>
      <c r="N31" s="432">
        <v>8</v>
      </c>
      <c r="O31" s="431">
        <v>9</v>
      </c>
      <c r="P31" s="431">
        <v>9</v>
      </c>
      <c r="Q31" s="431">
        <v>9</v>
      </c>
      <c r="R31" s="431">
        <v>9</v>
      </c>
      <c r="S31" s="431">
        <v>9</v>
      </c>
      <c r="T31" s="431">
        <v>9</v>
      </c>
      <c r="U31" s="447">
        <v>10</v>
      </c>
    </row>
    <row r="32" spans="5:21" ht="15.75" customHeight="1">
      <c r="E32" s="640"/>
      <c r="F32" s="185" t="s">
        <v>259</v>
      </c>
      <c r="G32" s="9">
        <v>10</v>
      </c>
      <c r="H32" s="89">
        <v>10</v>
      </c>
      <c r="I32" s="425">
        <v>5</v>
      </c>
      <c r="J32" s="425">
        <v>0</v>
      </c>
      <c r="K32" s="425">
        <v>4</v>
      </c>
      <c r="L32" s="425">
        <v>0</v>
      </c>
      <c r="M32" s="425">
        <v>10</v>
      </c>
      <c r="N32" s="425">
        <v>0</v>
      </c>
      <c r="O32" s="425">
        <v>10</v>
      </c>
      <c r="P32" s="425">
        <v>0</v>
      </c>
      <c r="Q32" s="425">
        <v>10</v>
      </c>
      <c r="R32" s="425">
        <v>10</v>
      </c>
      <c r="S32" s="425">
        <v>10</v>
      </c>
      <c r="T32" s="425">
        <v>10</v>
      </c>
      <c r="U32" s="89">
        <v>10</v>
      </c>
    </row>
    <row r="33" spans="5:21" ht="15">
      <c r="E33" s="640"/>
      <c r="F33" s="173" t="s">
        <v>260</v>
      </c>
      <c r="G33" s="20">
        <v>10</v>
      </c>
      <c r="H33" s="624">
        <v>20</v>
      </c>
      <c r="I33" s="737">
        <v>20</v>
      </c>
      <c r="J33" s="737">
        <v>20</v>
      </c>
      <c r="K33" s="737">
        <v>20</v>
      </c>
      <c r="L33" s="737">
        <v>20</v>
      </c>
      <c r="M33" s="737">
        <v>20</v>
      </c>
      <c r="N33" s="737">
        <v>20</v>
      </c>
      <c r="O33" s="737">
        <v>11</v>
      </c>
      <c r="P33" s="737">
        <v>13</v>
      </c>
      <c r="Q33" s="737">
        <v>20</v>
      </c>
      <c r="R33" s="737">
        <v>20</v>
      </c>
      <c r="S33" s="737">
        <v>20</v>
      </c>
      <c r="T33" s="737">
        <v>20</v>
      </c>
      <c r="U33" s="624">
        <v>20</v>
      </c>
    </row>
    <row r="34" spans="5:21" ht="15">
      <c r="E34" s="640"/>
      <c r="F34" s="173" t="s">
        <v>261</v>
      </c>
      <c r="G34" s="20">
        <v>10</v>
      </c>
      <c r="H34" s="614"/>
      <c r="I34" s="737"/>
      <c r="J34" s="737"/>
      <c r="K34" s="737"/>
      <c r="L34" s="737"/>
      <c r="M34" s="737"/>
      <c r="N34" s="737"/>
      <c r="O34" s="737"/>
      <c r="P34" s="737"/>
      <c r="Q34" s="737"/>
      <c r="R34" s="737"/>
      <c r="S34" s="737"/>
      <c r="T34" s="737"/>
      <c r="U34" s="614"/>
    </row>
    <row r="35" spans="5:21" ht="15">
      <c r="E35" s="640"/>
      <c r="F35" s="173" t="s">
        <v>262</v>
      </c>
      <c r="G35" s="20"/>
      <c r="H35" s="615"/>
      <c r="I35" s="737"/>
      <c r="J35" s="737"/>
      <c r="K35" s="737"/>
      <c r="L35" s="737"/>
      <c r="M35" s="737"/>
      <c r="N35" s="737"/>
      <c r="O35" s="737"/>
      <c r="P35" s="737"/>
      <c r="Q35" s="737"/>
      <c r="R35" s="737"/>
      <c r="S35" s="737"/>
      <c r="T35" s="737"/>
      <c r="U35" s="615"/>
    </row>
    <row r="36" spans="5:21" ht="15">
      <c r="E36" s="640"/>
      <c r="F36" s="173" t="s">
        <v>263</v>
      </c>
      <c r="G36" s="20">
        <v>20</v>
      </c>
      <c r="H36" s="11">
        <v>20</v>
      </c>
      <c r="I36" s="430">
        <v>17</v>
      </c>
      <c r="J36" s="430">
        <v>12</v>
      </c>
      <c r="K36" s="430">
        <v>12</v>
      </c>
      <c r="L36" s="430">
        <v>20</v>
      </c>
      <c r="M36" s="430">
        <v>20</v>
      </c>
      <c r="N36" s="430">
        <v>20</v>
      </c>
      <c r="O36" s="430">
        <v>20</v>
      </c>
      <c r="P36" s="430">
        <v>20</v>
      </c>
      <c r="Q36" s="430">
        <v>12</v>
      </c>
      <c r="R36" s="430">
        <v>12</v>
      </c>
      <c r="S36" s="430">
        <v>12</v>
      </c>
      <c r="T36" s="430">
        <v>20</v>
      </c>
      <c r="U36" s="11">
        <v>20</v>
      </c>
    </row>
    <row r="37" spans="5:21" ht="15.75" thickBot="1">
      <c r="E37" s="640"/>
      <c r="F37" s="148" t="s">
        <v>264</v>
      </c>
      <c r="G37" s="14">
        <v>20</v>
      </c>
      <c r="H37" s="33">
        <v>20</v>
      </c>
      <c r="I37" s="427">
        <v>20</v>
      </c>
      <c r="J37" s="427">
        <v>20</v>
      </c>
      <c r="K37" s="427">
        <v>20</v>
      </c>
      <c r="L37" s="427">
        <v>20</v>
      </c>
      <c r="M37" s="427">
        <v>20</v>
      </c>
      <c r="N37" s="433">
        <v>20</v>
      </c>
      <c r="O37" s="427">
        <v>14</v>
      </c>
      <c r="P37" s="427">
        <v>15</v>
      </c>
      <c r="Q37" s="427">
        <v>20</v>
      </c>
      <c r="R37" s="427">
        <v>20</v>
      </c>
      <c r="S37" s="427">
        <v>20</v>
      </c>
      <c r="T37" s="427">
        <v>20</v>
      </c>
      <c r="U37" s="33">
        <v>20</v>
      </c>
    </row>
    <row r="38" spans="5:21" ht="15.75" thickBot="1">
      <c r="E38" s="640"/>
      <c r="F38" s="616" t="s">
        <v>214</v>
      </c>
      <c r="G38" s="617"/>
      <c r="H38" s="25">
        <v>8</v>
      </c>
      <c r="I38" s="278">
        <f aca="true" t="shared" si="3" ref="I38:T38">SUM(I31:I37)/10</f>
        <v>7</v>
      </c>
      <c r="J38" s="278">
        <f t="shared" si="3"/>
        <v>6.1</v>
      </c>
      <c r="K38" s="278">
        <f t="shared" si="3"/>
        <v>6.5</v>
      </c>
      <c r="L38" s="278">
        <f t="shared" si="3"/>
        <v>6.9</v>
      </c>
      <c r="M38" s="278">
        <f t="shared" si="3"/>
        <v>7.9</v>
      </c>
      <c r="N38" s="278">
        <f t="shared" si="3"/>
        <v>6.8</v>
      </c>
      <c r="O38" s="278">
        <f t="shared" si="3"/>
        <v>6.4</v>
      </c>
      <c r="P38" s="278">
        <f t="shared" si="3"/>
        <v>5.7</v>
      </c>
      <c r="Q38" s="278">
        <f t="shared" si="3"/>
        <v>7.1</v>
      </c>
      <c r="R38" s="278">
        <f t="shared" si="3"/>
        <v>7.1</v>
      </c>
      <c r="S38" s="278">
        <f t="shared" si="3"/>
        <v>7.1</v>
      </c>
      <c r="T38" s="278">
        <f t="shared" si="3"/>
        <v>7.9</v>
      </c>
      <c r="U38" s="25">
        <v>8</v>
      </c>
    </row>
    <row r="39" spans="5:21" ht="15">
      <c r="E39" s="797" t="s">
        <v>313</v>
      </c>
      <c r="F39" s="448" t="s">
        <v>265</v>
      </c>
      <c r="G39" s="446">
        <v>10</v>
      </c>
      <c r="H39" s="455">
        <v>10</v>
      </c>
      <c r="I39" s="431">
        <v>7</v>
      </c>
      <c r="J39" s="431">
        <v>7</v>
      </c>
      <c r="K39" s="431">
        <v>7</v>
      </c>
      <c r="L39" s="431">
        <v>5</v>
      </c>
      <c r="M39" s="431">
        <v>9</v>
      </c>
      <c r="N39" s="432">
        <v>5</v>
      </c>
      <c r="O39" s="431">
        <v>8</v>
      </c>
      <c r="P39" s="431">
        <v>10</v>
      </c>
      <c r="Q39" s="431">
        <v>8</v>
      </c>
      <c r="R39" s="431">
        <v>7</v>
      </c>
      <c r="S39" s="431">
        <v>9</v>
      </c>
      <c r="T39" s="431">
        <v>5</v>
      </c>
      <c r="U39" s="455">
        <v>10</v>
      </c>
    </row>
    <row r="40" spans="5:21" ht="15">
      <c r="E40" s="798"/>
      <c r="F40" s="191" t="s">
        <v>266</v>
      </c>
      <c r="G40" s="36">
        <v>10</v>
      </c>
      <c r="H40" s="22">
        <v>10</v>
      </c>
      <c r="I40" s="430">
        <v>5</v>
      </c>
      <c r="J40" s="430">
        <v>8</v>
      </c>
      <c r="K40" s="430">
        <v>10</v>
      </c>
      <c r="L40" s="430">
        <v>10</v>
      </c>
      <c r="M40" s="430">
        <v>10</v>
      </c>
      <c r="N40" s="430">
        <v>6</v>
      </c>
      <c r="O40" s="430">
        <v>10</v>
      </c>
      <c r="P40" s="430">
        <v>10</v>
      </c>
      <c r="Q40" s="430">
        <v>10</v>
      </c>
      <c r="R40" s="430">
        <v>10</v>
      </c>
      <c r="S40" s="430">
        <v>10</v>
      </c>
      <c r="T40" s="430">
        <v>5</v>
      </c>
      <c r="U40" s="29">
        <v>10</v>
      </c>
    </row>
    <row r="41" spans="5:21" ht="15">
      <c r="E41" s="798"/>
      <c r="F41" s="191" t="s">
        <v>267</v>
      </c>
      <c r="G41" s="36">
        <v>5</v>
      </c>
      <c r="H41" s="632">
        <v>10</v>
      </c>
      <c r="I41" s="737">
        <v>9</v>
      </c>
      <c r="J41" s="737">
        <v>9</v>
      </c>
      <c r="K41" s="737">
        <v>6</v>
      </c>
      <c r="L41" s="737">
        <v>8</v>
      </c>
      <c r="M41" s="732">
        <v>10</v>
      </c>
      <c r="N41" s="732">
        <v>7</v>
      </c>
      <c r="O41" s="737">
        <v>10</v>
      </c>
      <c r="P41" s="737">
        <v>10</v>
      </c>
      <c r="Q41" s="737">
        <v>10</v>
      </c>
      <c r="R41" s="737">
        <v>10</v>
      </c>
      <c r="S41" s="737">
        <v>10</v>
      </c>
      <c r="T41" s="737">
        <v>10</v>
      </c>
      <c r="U41" s="795">
        <v>10</v>
      </c>
    </row>
    <row r="42" spans="5:21" ht="15">
      <c r="E42" s="798"/>
      <c r="F42" s="191" t="s">
        <v>268</v>
      </c>
      <c r="G42" s="36">
        <v>5</v>
      </c>
      <c r="H42" s="632"/>
      <c r="I42" s="737"/>
      <c r="J42" s="737"/>
      <c r="K42" s="737"/>
      <c r="L42" s="737"/>
      <c r="M42" s="731"/>
      <c r="N42" s="731"/>
      <c r="O42" s="737"/>
      <c r="P42" s="737"/>
      <c r="Q42" s="737"/>
      <c r="R42" s="737"/>
      <c r="S42" s="737"/>
      <c r="T42" s="737"/>
      <c r="U42" s="796"/>
    </row>
    <row r="43" spans="5:21" ht="15">
      <c r="E43" s="798"/>
      <c r="F43" s="191" t="s">
        <v>269</v>
      </c>
      <c r="G43" s="36">
        <v>10</v>
      </c>
      <c r="H43" s="22">
        <v>10</v>
      </c>
      <c r="I43" s="430">
        <v>10</v>
      </c>
      <c r="J43" s="430">
        <v>8</v>
      </c>
      <c r="K43" s="430">
        <v>7</v>
      </c>
      <c r="L43" s="430">
        <v>10</v>
      </c>
      <c r="M43" s="430">
        <v>6</v>
      </c>
      <c r="N43" s="430">
        <v>9</v>
      </c>
      <c r="O43" s="430">
        <v>10</v>
      </c>
      <c r="P43" s="430">
        <v>8</v>
      </c>
      <c r="Q43" s="430">
        <v>10</v>
      </c>
      <c r="R43" s="430">
        <v>8</v>
      </c>
      <c r="S43" s="430">
        <v>10</v>
      </c>
      <c r="T43" s="430">
        <v>9</v>
      </c>
      <c r="U43" s="82">
        <v>10</v>
      </c>
    </row>
    <row r="44" spans="5:21" ht="15.75" customHeight="1" thickBot="1">
      <c r="E44" s="798"/>
      <c r="F44" s="442" t="s">
        <v>270</v>
      </c>
      <c r="G44" s="473">
        <v>10</v>
      </c>
      <c r="H44" s="468">
        <v>10</v>
      </c>
      <c r="I44" s="427">
        <v>9</v>
      </c>
      <c r="J44" s="427">
        <v>9</v>
      </c>
      <c r="K44" s="427">
        <v>9</v>
      </c>
      <c r="L44" s="427">
        <v>9</v>
      </c>
      <c r="M44" s="427">
        <v>9</v>
      </c>
      <c r="N44" s="427">
        <v>7</v>
      </c>
      <c r="O44" s="427">
        <v>9</v>
      </c>
      <c r="P44" s="427">
        <v>9</v>
      </c>
      <c r="Q44" s="427">
        <v>9</v>
      </c>
      <c r="R44" s="427">
        <v>8</v>
      </c>
      <c r="S44" s="427">
        <v>9</v>
      </c>
      <c r="T44" s="427">
        <v>9</v>
      </c>
      <c r="U44" s="468">
        <v>10</v>
      </c>
    </row>
    <row r="45" spans="5:21" ht="15.75">
      <c r="E45" s="819"/>
      <c r="F45" s="298"/>
      <c r="G45" s="297"/>
      <c r="H45" s="297"/>
      <c r="I45" s="393"/>
      <c r="J45" s="394"/>
      <c r="K45" s="394"/>
      <c r="L45" s="394"/>
      <c r="M45" s="394"/>
      <c r="N45" s="394"/>
      <c r="O45" s="394"/>
      <c r="P45" s="394"/>
      <c r="Q45" s="394"/>
      <c r="R45" s="394"/>
      <c r="S45" s="394"/>
      <c r="T45" s="394"/>
      <c r="U45" s="297"/>
    </row>
    <row r="46" spans="5:21" ht="15.75" thickBot="1">
      <c r="E46" s="799"/>
      <c r="F46" s="784" t="s">
        <v>214</v>
      </c>
      <c r="G46" s="785"/>
      <c r="H46" s="85">
        <v>5</v>
      </c>
      <c r="I46" s="293">
        <f aca="true" t="shared" si="4" ref="I46:T46">SUM(I39:I44)/10</f>
        <v>4</v>
      </c>
      <c r="J46" s="293">
        <f t="shared" si="4"/>
        <v>4.1</v>
      </c>
      <c r="K46" s="293">
        <f t="shared" si="4"/>
        <v>3.9</v>
      </c>
      <c r="L46" s="293">
        <f t="shared" si="4"/>
        <v>4.2</v>
      </c>
      <c r="M46" s="293">
        <f t="shared" si="4"/>
        <v>4.4</v>
      </c>
      <c r="N46" s="293">
        <f t="shared" si="4"/>
        <v>3.4</v>
      </c>
      <c r="O46" s="293">
        <f t="shared" si="4"/>
        <v>4.7</v>
      </c>
      <c r="P46" s="293">
        <f t="shared" si="4"/>
        <v>4.7</v>
      </c>
      <c r="Q46" s="293">
        <f t="shared" si="4"/>
        <v>4.7</v>
      </c>
      <c r="R46" s="293">
        <f t="shared" si="4"/>
        <v>4.3</v>
      </c>
      <c r="S46" s="293">
        <f t="shared" si="4"/>
        <v>4.8</v>
      </c>
      <c r="T46" s="293">
        <f t="shared" si="4"/>
        <v>3.8</v>
      </c>
      <c r="U46" s="85">
        <v>5</v>
      </c>
    </row>
    <row r="47" spans="5:21" ht="15.75" customHeight="1">
      <c r="E47" s="294"/>
      <c r="F47" s="270"/>
      <c r="G47" s="295"/>
      <c r="H47" s="150"/>
      <c r="I47" s="403">
        <f aca="true" t="shared" si="5" ref="I47:T49">SUM(I12+I19+I28+I36+I44)</f>
        <v>62</v>
      </c>
      <c r="J47" s="403">
        <f t="shared" si="5"/>
        <v>59</v>
      </c>
      <c r="K47" s="403">
        <f t="shared" si="5"/>
        <v>57</v>
      </c>
      <c r="L47" s="403">
        <f t="shared" si="5"/>
        <v>72</v>
      </c>
      <c r="M47" s="403">
        <f t="shared" si="5"/>
        <v>77</v>
      </c>
      <c r="N47" s="403">
        <f t="shared" si="5"/>
        <v>65</v>
      </c>
      <c r="O47" s="403">
        <f t="shared" si="5"/>
        <v>72</v>
      </c>
      <c r="P47" s="403">
        <f t="shared" si="5"/>
        <v>73</v>
      </c>
      <c r="Q47" s="403">
        <f t="shared" si="5"/>
        <v>63</v>
      </c>
      <c r="R47" s="403">
        <f t="shared" si="5"/>
        <v>64</v>
      </c>
      <c r="S47" s="403">
        <f t="shared" si="5"/>
        <v>69</v>
      </c>
      <c r="T47" s="403">
        <f t="shared" si="5"/>
        <v>70</v>
      </c>
      <c r="U47" s="303"/>
    </row>
    <row r="48" spans="5:21" ht="15.75">
      <c r="E48" s="294"/>
      <c r="F48" s="270"/>
      <c r="G48" s="295"/>
      <c r="H48" s="86"/>
      <c r="I48" s="402">
        <f t="shared" si="5"/>
        <v>47</v>
      </c>
      <c r="J48" s="402">
        <f t="shared" si="5"/>
        <v>49</v>
      </c>
      <c r="K48" s="402">
        <f t="shared" si="5"/>
        <v>42</v>
      </c>
      <c r="L48" s="402">
        <f t="shared" si="5"/>
        <v>50</v>
      </c>
      <c r="M48" s="402">
        <f t="shared" si="5"/>
        <v>50</v>
      </c>
      <c r="N48" s="402">
        <f t="shared" si="5"/>
        <v>50</v>
      </c>
      <c r="O48" s="402">
        <f t="shared" si="5"/>
        <v>44</v>
      </c>
      <c r="P48" s="402">
        <f t="shared" si="5"/>
        <v>41</v>
      </c>
      <c r="Q48" s="402">
        <f t="shared" si="5"/>
        <v>49</v>
      </c>
      <c r="R48" s="402">
        <f t="shared" si="5"/>
        <v>49</v>
      </c>
      <c r="S48" s="402">
        <f t="shared" si="5"/>
        <v>50</v>
      </c>
      <c r="T48" s="402">
        <f t="shared" si="5"/>
        <v>50</v>
      </c>
      <c r="U48" s="232"/>
    </row>
    <row r="49" spans="5:21" ht="16.5" thickBot="1">
      <c r="E49" s="778" t="s">
        <v>352</v>
      </c>
      <c r="F49" s="779"/>
      <c r="G49" s="780"/>
      <c r="H49" s="356">
        <f>SUM(H14+H21+H30+H38+H46)</f>
        <v>51</v>
      </c>
      <c r="I49" s="348">
        <f t="shared" si="5"/>
        <v>41.7</v>
      </c>
      <c r="J49" s="348">
        <f t="shared" si="5"/>
        <v>43.7</v>
      </c>
      <c r="K49" s="348">
        <f t="shared" si="5"/>
        <v>43.800000000000004</v>
      </c>
      <c r="L49" s="348">
        <f t="shared" si="5"/>
        <v>46.4</v>
      </c>
      <c r="M49" s="348">
        <f t="shared" si="5"/>
        <v>46.599999999999994</v>
      </c>
      <c r="N49" s="348">
        <f t="shared" si="5"/>
        <v>43.199999999999996</v>
      </c>
      <c r="O49" s="348">
        <f t="shared" si="5"/>
        <v>46.4</v>
      </c>
      <c r="P49" s="348">
        <f t="shared" si="5"/>
        <v>44.900000000000006</v>
      </c>
      <c r="Q49" s="348">
        <f t="shared" si="5"/>
        <v>46.10000000000001</v>
      </c>
      <c r="R49" s="348">
        <f t="shared" si="5"/>
        <v>44.49999999999999</v>
      </c>
      <c r="S49" s="348">
        <f t="shared" si="5"/>
        <v>47.3</v>
      </c>
      <c r="T49" s="348">
        <f t="shared" si="5"/>
        <v>46.99999999999999</v>
      </c>
      <c r="U49" s="90">
        <f>SUM(U14+U21+U30+U38+U46)</f>
        <v>53</v>
      </c>
    </row>
    <row r="50" spans="5:21" ht="15">
      <c r="E50" s="639" t="s">
        <v>312</v>
      </c>
      <c r="F50" s="453" t="s">
        <v>271</v>
      </c>
      <c r="G50" s="454">
        <v>10</v>
      </c>
      <c r="H50" s="447">
        <v>10</v>
      </c>
      <c r="I50" s="432">
        <v>10</v>
      </c>
      <c r="J50" s="432">
        <v>10</v>
      </c>
      <c r="K50" s="432">
        <v>10</v>
      </c>
      <c r="L50" s="432">
        <v>10</v>
      </c>
      <c r="M50" s="432">
        <v>10</v>
      </c>
      <c r="N50" s="432">
        <v>10</v>
      </c>
      <c r="O50" s="432">
        <v>10</v>
      </c>
      <c r="P50" s="432">
        <v>10</v>
      </c>
      <c r="Q50" s="432">
        <v>10</v>
      </c>
      <c r="R50" s="432">
        <v>9</v>
      </c>
      <c r="S50" s="432">
        <v>10</v>
      </c>
      <c r="T50" s="432">
        <v>10</v>
      </c>
      <c r="U50" s="447">
        <v>10</v>
      </c>
    </row>
    <row r="51" spans="5:21" ht="15">
      <c r="E51" s="640"/>
      <c r="F51" s="272"/>
      <c r="G51" s="57"/>
      <c r="H51" s="89"/>
      <c r="I51" s="436"/>
      <c r="J51" s="436"/>
      <c r="K51" s="436"/>
      <c r="L51" s="436"/>
      <c r="M51" s="436"/>
      <c r="N51" s="436"/>
      <c r="O51" s="436"/>
      <c r="P51" s="436"/>
      <c r="Q51" s="436"/>
      <c r="R51" s="436"/>
      <c r="S51" s="436"/>
      <c r="T51" s="436"/>
      <c r="U51" s="89"/>
    </row>
    <row r="52" spans="5:21" ht="15">
      <c r="E52" s="781"/>
      <c r="F52" s="651" t="s">
        <v>272</v>
      </c>
      <c r="G52" s="9">
        <v>20</v>
      </c>
      <c r="H52" s="614">
        <v>20</v>
      </c>
      <c r="I52" s="731">
        <v>4</v>
      </c>
      <c r="J52" s="731">
        <v>20</v>
      </c>
      <c r="K52" s="731">
        <v>20</v>
      </c>
      <c r="L52" s="731">
        <v>20</v>
      </c>
      <c r="M52" s="731">
        <v>20</v>
      </c>
      <c r="N52" s="731">
        <v>20</v>
      </c>
      <c r="O52" s="731">
        <v>20</v>
      </c>
      <c r="P52" s="731">
        <v>20</v>
      </c>
      <c r="Q52" s="731">
        <v>20</v>
      </c>
      <c r="R52" s="731">
        <v>20</v>
      </c>
      <c r="S52" s="731">
        <v>20</v>
      </c>
      <c r="T52" s="731">
        <v>20</v>
      </c>
      <c r="U52" s="614">
        <v>20</v>
      </c>
    </row>
    <row r="53" spans="5:21" ht="15">
      <c r="E53" s="781"/>
      <c r="F53" s="651"/>
      <c r="G53" s="61" t="s">
        <v>74</v>
      </c>
      <c r="H53" s="614"/>
      <c r="I53" s="737"/>
      <c r="J53" s="737"/>
      <c r="K53" s="737"/>
      <c r="L53" s="737"/>
      <c r="M53" s="737"/>
      <c r="N53" s="737"/>
      <c r="O53" s="737"/>
      <c r="P53" s="737"/>
      <c r="Q53" s="737"/>
      <c r="R53" s="737"/>
      <c r="S53" s="737"/>
      <c r="T53" s="737"/>
      <c r="U53" s="614"/>
    </row>
    <row r="54" spans="5:21" ht="15">
      <c r="E54" s="781"/>
      <c r="F54" s="651"/>
      <c r="G54" s="61" t="s">
        <v>68</v>
      </c>
      <c r="H54" s="614"/>
      <c r="I54" s="737"/>
      <c r="J54" s="737"/>
      <c r="K54" s="737"/>
      <c r="L54" s="737"/>
      <c r="M54" s="737"/>
      <c r="N54" s="737"/>
      <c r="O54" s="737"/>
      <c r="P54" s="737"/>
      <c r="Q54" s="737"/>
      <c r="R54" s="737"/>
      <c r="S54" s="737"/>
      <c r="T54" s="737"/>
      <c r="U54" s="614"/>
    </row>
    <row r="55" spans="5:21" ht="15">
      <c r="E55" s="781"/>
      <c r="F55" s="786"/>
      <c r="G55" s="61" t="s">
        <v>69</v>
      </c>
      <c r="H55" s="615"/>
      <c r="I55" s="737"/>
      <c r="J55" s="737"/>
      <c r="K55" s="737"/>
      <c r="L55" s="737"/>
      <c r="M55" s="737"/>
      <c r="N55" s="737"/>
      <c r="O55" s="737"/>
      <c r="P55" s="737"/>
      <c r="Q55" s="737"/>
      <c r="R55" s="737"/>
      <c r="S55" s="737"/>
      <c r="T55" s="737"/>
      <c r="U55" s="615"/>
    </row>
    <row r="56" spans="5:21" ht="15.75" customHeight="1">
      <c r="E56" s="781"/>
      <c r="F56" s="783" t="s">
        <v>248</v>
      </c>
      <c r="G56" s="20">
        <v>4</v>
      </c>
      <c r="H56" s="632">
        <v>10</v>
      </c>
      <c r="I56" s="737">
        <v>10</v>
      </c>
      <c r="J56" s="737">
        <v>10</v>
      </c>
      <c r="K56" s="737">
        <v>10</v>
      </c>
      <c r="L56" s="737">
        <v>10</v>
      </c>
      <c r="M56" s="737">
        <v>10</v>
      </c>
      <c r="N56" s="737">
        <v>10</v>
      </c>
      <c r="O56" s="737">
        <v>10</v>
      </c>
      <c r="P56" s="737">
        <v>10</v>
      </c>
      <c r="Q56" s="737">
        <v>10</v>
      </c>
      <c r="R56" s="737">
        <v>10</v>
      </c>
      <c r="S56" s="737">
        <v>10</v>
      </c>
      <c r="T56" s="737">
        <v>10</v>
      </c>
      <c r="U56" s="632">
        <v>10</v>
      </c>
    </row>
    <row r="57" spans="5:21" ht="15">
      <c r="E57" s="781"/>
      <c r="F57" s="783"/>
      <c r="G57" s="20">
        <v>2</v>
      </c>
      <c r="H57" s="632"/>
      <c r="I57" s="737"/>
      <c r="J57" s="737"/>
      <c r="K57" s="737"/>
      <c r="L57" s="737"/>
      <c r="M57" s="737"/>
      <c r="N57" s="737"/>
      <c r="O57" s="737"/>
      <c r="P57" s="737"/>
      <c r="Q57" s="737"/>
      <c r="R57" s="737"/>
      <c r="S57" s="737"/>
      <c r="T57" s="737"/>
      <c r="U57" s="632"/>
    </row>
    <row r="58" spans="5:21" ht="15">
      <c r="E58" s="781"/>
      <c r="F58" s="783"/>
      <c r="G58" s="20">
        <v>2</v>
      </c>
      <c r="H58" s="632"/>
      <c r="I58" s="737"/>
      <c r="J58" s="737"/>
      <c r="K58" s="737"/>
      <c r="L58" s="737"/>
      <c r="M58" s="737"/>
      <c r="N58" s="737"/>
      <c r="O58" s="737"/>
      <c r="P58" s="737"/>
      <c r="Q58" s="737"/>
      <c r="R58" s="737"/>
      <c r="S58" s="737"/>
      <c r="T58" s="737"/>
      <c r="U58" s="632"/>
    </row>
    <row r="59" spans="5:21" ht="15.75" customHeight="1">
      <c r="E59" s="781"/>
      <c r="F59" s="783"/>
      <c r="G59" s="20">
        <v>2</v>
      </c>
      <c r="H59" s="632"/>
      <c r="I59" s="737"/>
      <c r="J59" s="737"/>
      <c r="K59" s="737"/>
      <c r="L59" s="737"/>
      <c r="M59" s="737"/>
      <c r="N59" s="737"/>
      <c r="O59" s="737"/>
      <c r="P59" s="737"/>
      <c r="Q59" s="737"/>
      <c r="R59" s="737"/>
      <c r="S59" s="737"/>
      <c r="T59" s="737"/>
      <c r="U59" s="632"/>
    </row>
    <row r="60" spans="5:21" ht="15">
      <c r="E60" s="781"/>
      <c r="F60" s="272" t="s">
        <v>273</v>
      </c>
      <c r="G60" s="20">
        <v>10</v>
      </c>
      <c r="H60" s="89">
        <v>10</v>
      </c>
      <c r="I60" s="737">
        <v>10</v>
      </c>
      <c r="J60" s="737">
        <v>6</v>
      </c>
      <c r="K60" s="737">
        <v>6</v>
      </c>
      <c r="L60" s="737">
        <v>6</v>
      </c>
      <c r="M60" s="737">
        <v>10</v>
      </c>
      <c r="N60" s="737">
        <v>10</v>
      </c>
      <c r="O60" s="737">
        <v>10</v>
      </c>
      <c r="P60" s="737">
        <v>10</v>
      </c>
      <c r="Q60" s="737">
        <v>8</v>
      </c>
      <c r="R60" s="737">
        <v>10</v>
      </c>
      <c r="S60" s="737">
        <v>10</v>
      </c>
      <c r="T60" s="737">
        <v>8</v>
      </c>
      <c r="U60" s="614">
        <v>10</v>
      </c>
    </row>
    <row r="61" spans="5:21" ht="15">
      <c r="E61" s="781"/>
      <c r="F61" s="272"/>
      <c r="G61" s="61" t="s">
        <v>68</v>
      </c>
      <c r="H61" s="89"/>
      <c r="I61" s="737"/>
      <c r="J61" s="737"/>
      <c r="K61" s="737"/>
      <c r="L61" s="737"/>
      <c r="M61" s="737"/>
      <c r="N61" s="737"/>
      <c r="O61" s="737"/>
      <c r="P61" s="737"/>
      <c r="Q61" s="737"/>
      <c r="R61" s="737"/>
      <c r="S61" s="737"/>
      <c r="T61" s="737"/>
      <c r="U61" s="614"/>
    </row>
    <row r="62" spans="5:21" ht="15">
      <c r="E62" s="781"/>
      <c r="F62" s="272"/>
      <c r="G62" s="61" t="s">
        <v>67</v>
      </c>
      <c r="H62" s="89"/>
      <c r="I62" s="737"/>
      <c r="J62" s="737"/>
      <c r="K62" s="737"/>
      <c r="L62" s="737"/>
      <c r="M62" s="737"/>
      <c r="N62" s="737"/>
      <c r="O62" s="737"/>
      <c r="P62" s="737"/>
      <c r="Q62" s="737"/>
      <c r="R62" s="737"/>
      <c r="S62" s="737"/>
      <c r="T62" s="737"/>
      <c r="U62" s="614"/>
    </row>
    <row r="63" spans="5:21" ht="15">
      <c r="E63" s="781"/>
      <c r="F63" s="272"/>
      <c r="G63" s="61" t="s">
        <v>69</v>
      </c>
      <c r="H63" s="89"/>
      <c r="I63" s="737"/>
      <c r="J63" s="737"/>
      <c r="K63" s="737"/>
      <c r="L63" s="737"/>
      <c r="M63" s="737"/>
      <c r="N63" s="737"/>
      <c r="O63" s="737"/>
      <c r="P63" s="737"/>
      <c r="Q63" s="737"/>
      <c r="R63" s="737"/>
      <c r="S63" s="737"/>
      <c r="T63" s="737"/>
      <c r="U63" s="614"/>
    </row>
    <row r="64" spans="5:21" ht="15.75" customHeight="1" thickBot="1">
      <c r="E64" s="781"/>
      <c r="F64" s="273"/>
      <c r="G64" s="62" t="s">
        <v>75</v>
      </c>
      <c r="H64" s="274"/>
      <c r="I64" s="738"/>
      <c r="J64" s="738"/>
      <c r="K64" s="738"/>
      <c r="L64" s="738"/>
      <c r="M64" s="738"/>
      <c r="N64" s="732"/>
      <c r="O64" s="738"/>
      <c r="P64" s="738"/>
      <c r="Q64" s="738"/>
      <c r="R64" s="738"/>
      <c r="S64" s="738"/>
      <c r="T64" s="738"/>
      <c r="U64" s="625"/>
    </row>
    <row r="65" spans="5:21" ht="15.75" thickBot="1">
      <c r="E65" s="782"/>
      <c r="F65" s="616" t="s">
        <v>214</v>
      </c>
      <c r="G65" s="617"/>
      <c r="H65" s="86">
        <v>5</v>
      </c>
      <c r="I65" s="290">
        <f aca="true" t="shared" si="6" ref="I65:T65">SUM(I50:I64)/10</f>
        <v>3.4</v>
      </c>
      <c r="J65" s="290">
        <f t="shared" si="6"/>
        <v>4.6</v>
      </c>
      <c r="K65" s="290">
        <f t="shared" si="6"/>
        <v>4.6</v>
      </c>
      <c r="L65" s="290">
        <f t="shared" si="6"/>
        <v>4.6</v>
      </c>
      <c r="M65" s="290">
        <f t="shared" si="6"/>
        <v>5</v>
      </c>
      <c r="N65" s="290">
        <f t="shared" si="6"/>
        <v>5</v>
      </c>
      <c r="O65" s="290">
        <f t="shared" si="6"/>
        <v>5</v>
      </c>
      <c r="P65" s="290">
        <f t="shared" si="6"/>
        <v>5</v>
      </c>
      <c r="Q65" s="290">
        <f t="shared" si="6"/>
        <v>4.8</v>
      </c>
      <c r="R65" s="290">
        <f t="shared" si="6"/>
        <v>4.9</v>
      </c>
      <c r="S65" s="290">
        <f t="shared" si="6"/>
        <v>5</v>
      </c>
      <c r="T65" s="290">
        <f t="shared" si="6"/>
        <v>4.8</v>
      </c>
      <c r="U65" s="25">
        <v>5</v>
      </c>
    </row>
    <row r="66" spans="5:21" ht="15">
      <c r="E66" s="639" t="s">
        <v>311</v>
      </c>
      <c r="F66" s="783" t="s">
        <v>274</v>
      </c>
      <c r="G66" s="20">
        <v>13</v>
      </c>
      <c r="H66" s="613">
        <v>20</v>
      </c>
      <c r="I66" s="730">
        <v>15</v>
      </c>
      <c r="J66" s="730">
        <v>13</v>
      </c>
      <c r="K66" s="730">
        <v>14</v>
      </c>
      <c r="L66" s="730">
        <v>20</v>
      </c>
      <c r="M66" s="730">
        <v>15</v>
      </c>
      <c r="N66" s="806">
        <v>19</v>
      </c>
      <c r="O66" s="730">
        <v>20</v>
      </c>
      <c r="P66" s="730">
        <v>15</v>
      </c>
      <c r="Q66" s="730">
        <v>20</v>
      </c>
      <c r="R66" s="730">
        <v>20</v>
      </c>
      <c r="S66" s="730">
        <v>20</v>
      </c>
      <c r="T66" s="730">
        <v>13</v>
      </c>
      <c r="U66" s="613">
        <v>20</v>
      </c>
    </row>
    <row r="67" spans="5:21" ht="15.75" customHeight="1">
      <c r="E67" s="640"/>
      <c r="F67" s="783"/>
      <c r="G67" s="61" t="s">
        <v>71</v>
      </c>
      <c r="H67" s="614"/>
      <c r="I67" s="730"/>
      <c r="J67" s="730"/>
      <c r="K67" s="730"/>
      <c r="L67" s="730"/>
      <c r="M67" s="730"/>
      <c r="N67" s="730"/>
      <c r="O67" s="730"/>
      <c r="P67" s="730"/>
      <c r="Q67" s="730"/>
      <c r="R67" s="730"/>
      <c r="S67" s="730"/>
      <c r="T67" s="730"/>
      <c r="U67" s="614"/>
    </row>
    <row r="68" spans="5:21" ht="15">
      <c r="E68" s="640"/>
      <c r="F68" s="783"/>
      <c r="G68" s="61" t="s">
        <v>70</v>
      </c>
      <c r="H68" s="614"/>
      <c r="I68" s="730"/>
      <c r="J68" s="730"/>
      <c r="K68" s="730"/>
      <c r="L68" s="730"/>
      <c r="M68" s="730"/>
      <c r="N68" s="730"/>
      <c r="O68" s="730"/>
      <c r="P68" s="730"/>
      <c r="Q68" s="730"/>
      <c r="R68" s="730"/>
      <c r="S68" s="730"/>
      <c r="T68" s="730"/>
      <c r="U68" s="614"/>
    </row>
    <row r="69" spans="5:21" ht="16.5" customHeight="1">
      <c r="E69" s="640"/>
      <c r="F69" s="191" t="s">
        <v>245</v>
      </c>
      <c r="G69" s="20">
        <v>2</v>
      </c>
      <c r="H69" s="614"/>
      <c r="I69" s="730"/>
      <c r="J69" s="730"/>
      <c r="K69" s="730"/>
      <c r="L69" s="730"/>
      <c r="M69" s="730"/>
      <c r="N69" s="730"/>
      <c r="O69" s="730"/>
      <c r="P69" s="730"/>
      <c r="Q69" s="730"/>
      <c r="R69" s="730"/>
      <c r="S69" s="730"/>
      <c r="T69" s="730"/>
      <c r="U69" s="614"/>
    </row>
    <row r="70" spans="5:21" ht="18.75" customHeight="1">
      <c r="E70" s="640"/>
      <c r="F70" s="191" t="s">
        <v>246</v>
      </c>
      <c r="G70" s="20">
        <v>5</v>
      </c>
      <c r="H70" s="615"/>
      <c r="I70" s="731"/>
      <c r="J70" s="731"/>
      <c r="K70" s="731"/>
      <c r="L70" s="731"/>
      <c r="M70" s="731"/>
      <c r="N70" s="731"/>
      <c r="O70" s="731"/>
      <c r="P70" s="731"/>
      <c r="Q70" s="731"/>
      <c r="R70" s="731"/>
      <c r="S70" s="731"/>
      <c r="T70" s="731"/>
      <c r="U70" s="615"/>
    </row>
    <row r="71" spans="5:21" ht="15" customHeight="1">
      <c r="E71" s="640"/>
      <c r="F71" s="191" t="s">
        <v>277</v>
      </c>
      <c r="G71" s="20">
        <v>5</v>
      </c>
      <c r="H71" s="624">
        <v>20</v>
      </c>
      <c r="I71" s="732">
        <v>17</v>
      </c>
      <c r="J71" s="732">
        <v>19</v>
      </c>
      <c r="K71" s="732">
        <v>20</v>
      </c>
      <c r="L71" s="732">
        <v>19</v>
      </c>
      <c r="M71" s="732">
        <v>16</v>
      </c>
      <c r="N71" s="732">
        <v>14</v>
      </c>
      <c r="O71" s="732">
        <v>20</v>
      </c>
      <c r="P71" s="732">
        <v>16</v>
      </c>
      <c r="Q71" s="732">
        <v>19</v>
      </c>
      <c r="R71" s="732">
        <v>0</v>
      </c>
      <c r="S71" s="732">
        <v>17</v>
      </c>
      <c r="T71" s="732">
        <v>18</v>
      </c>
      <c r="U71" s="624">
        <v>20</v>
      </c>
    </row>
    <row r="72" spans="5:21" ht="28.5" customHeight="1">
      <c r="E72" s="640"/>
      <c r="F72" s="191" t="s">
        <v>278</v>
      </c>
      <c r="G72" s="20">
        <v>5</v>
      </c>
      <c r="H72" s="614"/>
      <c r="I72" s="730"/>
      <c r="J72" s="730"/>
      <c r="K72" s="730"/>
      <c r="L72" s="730"/>
      <c r="M72" s="730"/>
      <c r="N72" s="730"/>
      <c r="O72" s="730"/>
      <c r="P72" s="730"/>
      <c r="Q72" s="730"/>
      <c r="R72" s="730"/>
      <c r="S72" s="730"/>
      <c r="T72" s="730"/>
      <c r="U72" s="614"/>
    </row>
    <row r="73" spans="5:21" ht="15">
      <c r="E73" s="640"/>
      <c r="F73" s="191" t="s">
        <v>279</v>
      </c>
      <c r="G73" s="20">
        <v>3</v>
      </c>
      <c r="H73" s="614"/>
      <c r="I73" s="730"/>
      <c r="J73" s="730"/>
      <c r="K73" s="730"/>
      <c r="L73" s="730"/>
      <c r="M73" s="730"/>
      <c r="N73" s="730"/>
      <c r="O73" s="730"/>
      <c r="P73" s="730"/>
      <c r="Q73" s="730"/>
      <c r="R73" s="730"/>
      <c r="S73" s="730"/>
      <c r="T73" s="730"/>
      <c r="U73" s="614"/>
    </row>
    <row r="74" spans="5:21" ht="15" customHeight="1">
      <c r="E74" s="640"/>
      <c r="F74" s="191" t="s">
        <v>280</v>
      </c>
      <c r="G74" s="20">
        <v>3</v>
      </c>
      <c r="H74" s="614"/>
      <c r="I74" s="730"/>
      <c r="J74" s="730"/>
      <c r="K74" s="730"/>
      <c r="L74" s="730"/>
      <c r="M74" s="730"/>
      <c r="N74" s="730"/>
      <c r="O74" s="730"/>
      <c r="P74" s="730"/>
      <c r="Q74" s="730"/>
      <c r="R74" s="730"/>
      <c r="S74" s="730"/>
      <c r="T74" s="730"/>
      <c r="U74" s="614"/>
    </row>
    <row r="75" spans="5:21" ht="15">
      <c r="E75" s="640"/>
      <c r="F75" s="191" t="s">
        <v>289</v>
      </c>
      <c r="G75" s="20">
        <v>3</v>
      </c>
      <c r="H75" s="614"/>
      <c r="I75" s="730"/>
      <c r="J75" s="730"/>
      <c r="K75" s="730"/>
      <c r="L75" s="730"/>
      <c r="M75" s="730"/>
      <c r="N75" s="730"/>
      <c r="O75" s="730"/>
      <c r="P75" s="730"/>
      <c r="Q75" s="730"/>
      <c r="R75" s="730"/>
      <c r="S75" s="730"/>
      <c r="T75" s="730"/>
      <c r="U75" s="614"/>
    </row>
    <row r="76" spans="2:21" ht="15">
      <c r="B76" s="271"/>
      <c r="C76" s="271"/>
      <c r="D76" s="102"/>
      <c r="E76" s="640"/>
      <c r="F76" s="191" t="s">
        <v>290</v>
      </c>
      <c r="G76" s="20">
        <v>1</v>
      </c>
      <c r="H76" s="351"/>
      <c r="I76" s="730"/>
      <c r="J76" s="730"/>
      <c r="K76" s="730"/>
      <c r="L76" s="730"/>
      <c r="M76" s="730"/>
      <c r="N76" s="730"/>
      <c r="O76" s="730"/>
      <c r="P76" s="730"/>
      <c r="Q76" s="730"/>
      <c r="R76" s="730"/>
      <c r="S76" s="730"/>
      <c r="T76" s="730"/>
      <c r="U76" s="11"/>
    </row>
    <row r="77" spans="2:21" ht="15.75" customHeight="1" thickBot="1">
      <c r="B77" s="271"/>
      <c r="C77" s="271"/>
      <c r="D77" s="102"/>
      <c r="E77" s="640"/>
      <c r="F77" s="469" t="s">
        <v>276</v>
      </c>
      <c r="G77" s="470">
        <v>20</v>
      </c>
      <c r="H77" s="458">
        <v>20</v>
      </c>
      <c r="I77" s="276">
        <v>19</v>
      </c>
      <c r="J77" s="276">
        <v>19</v>
      </c>
      <c r="K77" s="276">
        <v>19</v>
      </c>
      <c r="L77" s="276">
        <v>19</v>
      </c>
      <c r="M77" s="276">
        <v>19</v>
      </c>
      <c r="N77" s="276">
        <v>19</v>
      </c>
      <c r="O77" s="276">
        <v>19</v>
      </c>
      <c r="P77" s="276">
        <v>19</v>
      </c>
      <c r="Q77" s="276">
        <v>19</v>
      </c>
      <c r="R77" s="276">
        <v>19</v>
      </c>
      <c r="S77" s="276">
        <v>19</v>
      </c>
      <c r="T77" s="276">
        <v>19</v>
      </c>
      <c r="U77" s="458">
        <v>20</v>
      </c>
    </row>
    <row r="78" spans="2:21" ht="15.75" thickBot="1">
      <c r="B78" s="271"/>
      <c r="C78" s="271"/>
      <c r="D78" s="102"/>
      <c r="E78" s="641"/>
      <c r="F78" s="616" t="s">
        <v>214</v>
      </c>
      <c r="G78" s="617"/>
      <c r="H78" s="25">
        <v>6</v>
      </c>
      <c r="I78" s="290">
        <f aca="true" t="shared" si="7" ref="I78:T78">SUM(I66:I77)/10</f>
        <v>5.1</v>
      </c>
      <c r="J78" s="290">
        <f t="shared" si="7"/>
        <v>5.1</v>
      </c>
      <c r="K78" s="290">
        <f t="shared" si="7"/>
        <v>5.3</v>
      </c>
      <c r="L78" s="290">
        <f t="shared" si="7"/>
        <v>5.8</v>
      </c>
      <c r="M78" s="290">
        <f t="shared" si="7"/>
        <v>5</v>
      </c>
      <c r="N78" s="290">
        <f t="shared" si="7"/>
        <v>5.2</v>
      </c>
      <c r="O78" s="290">
        <f t="shared" si="7"/>
        <v>5.9</v>
      </c>
      <c r="P78" s="290">
        <f t="shared" si="7"/>
        <v>5</v>
      </c>
      <c r="Q78" s="290">
        <f t="shared" si="7"/>
        <v>5.8</v>
      </c>
      <c r="R78" s="290">
        <f t="shared" si="7"/>
        <v>3.9</v>
      </c>
      <c r="S78" s="290">
        <f t="shared" si="7"/>
        <v>5.6</v>
      </c>
      <c r="T78" s="290">
        <f t="shared" si="7"/>
        <v>5</v>
      </c>
      <c r="U78" s="25">
        <v>6</v>
      </c>
    </row>
    <row r="79" spans="2:21" ht="15.75" customHeight="1">
      <c r="B79" s="271"/>
      <c r="C79" s="271"/>
      <c r="D79" s="102"/>
      <c r="E79" s="640" t="s">
        <v>292</v>
      </c>
      <c r="F79" s="471" t="s">
        <v>281</v>
      </c>
      <c r="G79" s="472">
        <v>10</v>
      </c>
      <c r="H79" s="459">
        <v>10</v>
      </c>
      <c r="I79" s="431">
        <v>10</v>
      </c>
      <c r="J79" s="431">
        <v>10</v>
      </c>
      <c r="K79" s="431">
        <v>10</v>
      </c>
      <c r="L79" s="431">
        <v>10</v>
      </c>
      <c r="M79" s="431">
        <v>10</v>
      </c>
      <c r="N79" s="432">
        <v>10</v>
      </c>
      <c r="O79" s="431">
        <v>10</v>
      </c>
      <c r="P79" s="431">
        <v>10</v>
      </c>
      <c r="Q79" s="431">
        <v>10</v>
      </c>
      <c r="R79" s="431">
        <v>10</v>
      </c>
      <c r="S79" s="431">
        <v>10</v>
      </c>
      <c r="T79" s="431">
        <v>10</v>
      </c>
      <c r="U79" s="459">
        <v>10</v>
      </c>
    </row>
    <row r="80" spans="5:21" ht="15">
      <c r="E80" s="640"/>
      <c r="F80" s="183" t="s">
        <v>282</v>
      </c>
      <c r="G80" s="41">
        <v>4</v>
      </c>
      <c r="H80" s="632">
        <v>20</v>
      </c>
      <c r="I80" s="730">
        <v>9</v>
      </c>
      <c r="J80" s="730">
        <v>18</v>
      </c>
      <c r="K80" s="730">
        <v>16</v>
      </c>
      <c r="L80" s="730">
        <v>20</v>
      </c>
      <c r="M80" s="730">
        <v>18</v>
      </c>
      <c r="N80" s="730">
        <v>10</v>
      </c>
      <c r="O80" s="730">
        <v>18</v>
      </c>
      <c r="P80" s="730">
        <v>19</v>
      </c>
      <c r="Q80" s="730">
        <v>18</v>
      </c>
      <c r="R80" s="730">
        <v>19</v>
      </c>
      <c r="S80" s="730">
        <v>14</v>
      </c>
      <c r="T80" s="730">
        <v>20</v>
      </c>
      <c r="U80" s="624">
        <v>20</v>
      </c>
    </row>
    <row r="81" spans="5:21" ht="15">
      <c r="E81" s="640"/>
      <c r="F81" s="183" t="s">
        <v>283</v>
      </c>
      <c r="G81" s="41">
        <v>2</v>
      </c>
      <c r="H81" s="632"/>
      <c r="I81" s="730"/>
      <c r="J81" s="730"/>
      <c r="K81" s="730"/>
      <c r="L81" s="730"/>
      <c r="M81" s="730"/>
      <c r="N81" s="730"/>
      <c r="O81" s="730"/>
      <c r="P81" s="730"/>
      <c r="Q81" s="730"/>
      <c r="R81" s="730"/>
      <c r="S81" s="730"/>
      <c r="T81" s="730"/>
      <c r="U81" s="614"/>
    </row>
    <row r="82" spans="5:21" ht="15.75" customHeight="1">
      <c r="E82" s="640"/>
      <c r="F82" s="183" t="s">
        <v>284</v>
      </c>
      <c r="G82" s="41">
        <v>2</v>
      </c>
      <c r="H82" s="632"/>
      <c r="I82" s="730"/>
      <c r="J82" s="730"/>
      <c r="K82" s="730"/>
      <c r="L82" s="730"/>
      <c r="M82" s="730"/>
      <c r="N82" s="730"/>
      <c r="O82" s="730"/>
      <c r="P82" s="730"/>
      <c r="Q82" s="730"/>
      <c r="R82" s="730"/>
      <c r="S82" s="730"/>
      <c r="T82" s="730"/>
      <c r="U82" s="614"/>
    </row>
    <row r="83" spans="5:21" ht="15">
      <c r="E83" s="640"/>
      <c r="F83" s="183" t="s">
        <v>285</v>
      </c>
      <c r="G83" s="41">
        <v>2</v>
      </c>
      <c r="H83" s="632"/>
      <c r="I83" s="730"/>
      <c r="J83" s="730"/>
      <c r="K83" s="730"/>
      <c r="L83" s="730"/>
      <c r="M83" s="730"/>
      <c r="N83" s="730"/>
      <c r="O83" s="730"/>
      <c r="P83" s="730"/>
      <c r="Q83" s="730"/>
      <c r="R83" s="730"/>
      <c r="S83" s="730"/>
      <c r="T83" s="730"/>
      <c r="U83" s="614"/>
    </row>
    <row r="84" spans="5:21" ht="15">
      <c r="E84" s="640"/>
      <c r="F84" s="183" t="s">
        <v>286</v>
      </c>
      <c r="G84" s="41">
        <v>5</v>
      </c>
      <c r="H84" s="632"/>
      <c r="I84" s="730"/>
      <c r="J84" s="730"/>
      <c r="K84" s="730"/>
      <c r="L84" s="730"/>
      <c r="M84" s="730"/>
      <c r="N84" s="730"/>
      <c r="O84" s="730"/>
      <c r="P84" s="730"/>
      <c r="Q84" s="730"/>
      <c r="R84" s="730"/>
      <c r="S84" s="730"/>
      <c r="T84" s="730"/>
      <c r="U84" s="614"/>
    </row>
    <row r="85" spans="5:21" ht="15">
      <c r="E85" s="640"/>
      <c r="F85" s="183" t="s">
        <v>287</v>
      </c>
      <c r="G85" s="41">
        <v>5</v>
      </c>
      <c r="H85" s="632"/>
      <c r="I85" s="731"/>
      <c r="J85" s="731"/>
      <c r="K85" s="731"/>
      <c r="L85" s="731"/>
      <c r="M85" s="731"/>
      <c r="N85" s="731"/>
      <c r="O85" s="731"/>
      <c r="P85" s="731"/>
      <c r="Q85" s="731"/>
      <c r="R85" s="731"/>
      <c r="S85" s="731"/>
      <c r="T85" s="731"/>
      <c r="U85" s="615"/>
    </row>
    <row r="86" spans="5:21" ht="15">
      <c r="E86" s="640"/>
      <c r="F86" s="183" t="s">
        <v>288</v>
      </c>
      <c r="G86" s="41">
        <v>10</v>
      </c>
      <c r="H86" s="632">
        <v>30</v>
      </c>
      <c r="I86" s="732">
        <v>4</v>
      </c>
      <c r="J86" s="732">
        <v>20</v>
      </c>
      <c r="K86" s="732">
        <v>12</v>
      </c>
      <c r="L86" s="732">
        <v>16</v>
      </c>
      <c r="M86" s="732">
        <v>26</v>
      </c>
      <c r="N86" s="732">
        <v>23</v>
      </c>
      <c r="O86" s="732">
        <v>18</v>
      </c>
      <c r="P86" s="732">
        <v>20</v>
      </c>
      <c r="Q86" s="732">
        <v>20</v>
      </c>
      <c r="R86" s="732">
        <v>12</v>
      </c>
      <c r="S86" s="732">
        <v>12</v>
      </c>
      <c r="T86" s="732">
        <v>20</v>
      </c>
      <c r="U86" s="624">
        <v>30</v>
      </c>
    </row>
    <row r="87" spans="5:21" ht="15.75" thickBot="1">
      <c r="E87" s="640"/>
      <c r="F87" s="184" t="s">
        <v>268</v>
      </c>
      <c r="G87" s="43">
        <v>20</v>
      </c>
      <c r="H87" s="624"/>
      <c r="I87" s="733"/>
      <c r="J87" s="733"/>
      <c r="K87" s="733"/>
      <c r="L87" s="733"/>
      <c r="M87" s="733"/>
      <c r="N87" s="730"/>
      <c r="O87" s="733"/>
      <c r="P87" s="733"/>
      <c r="Q87" s="733"/>
      <c r="R87" s="733"/>
      <c r="S87" s="733"/>
      <c r="T87" s="733"/>
      <c r="U87" s="625"/>
    </row>
    <row r="88" spans="5:21" ht="15.75" thickBot="1">
      <c r="E88" s="641"/>
      <c r="F88" s="616" t="s">
        <v>214</v>
      </c>
      <c r="G88" s="617"/>
      <c r="H88" s="174">
        <v>6</v>
      </c>
      <c r="I88" s="398">
        <f aca="true" t="shared" si="8" ref="I88:T88">SUM(I79:I86)/10</f>
        <v>2.3</v>
      </c>
      <c r="J88" s="290">
        <f t="shared" si="8"/>
        <v>4.8</v>
      </c>
      <c r="K88" s="290">
        <f t="shared" si="8"/>
        <v>3.8</v>
      </c>
      <c r="L88" s="290">
        <f t="shared" si="8"/>
        <v>4.6</v>
      </c>
      <c r="M88" s="290">
        <f t="shared" si="8"/>
        <v>5.4</v>
      </c>
      <c r="N88" s="290">
        <f t="shared" si="8"/>
        <v>4.3</v>
      </c>
      <c r="O88" s="290">
        <f t="shared" si="8"/>
        <v>4.6</v>
      </c>
      <c r="P88" s="290">
        <f t="shared" si="8"/>
        <v>4.9</v>
      </c>
      <c r="Q88" s="290">
        <f t="shared" si="8"/>
        <v>4.8</v>
      </c>
      <c r="R88" s="290">
        <f t="shared" si="8"/>
        <v>4.1</v>
      </c>
      <c r="S88" s="290">
        <f t="shared" si="8"/>
        <v>3.6</v>
      </c>
      <c r="T88" s="290">
        <f t="shared" si="8"/>
        <v>5</v>
      </c>
      <c r="U88" s="174">
        <v>6</v>
      </c>
    </row>
    <row r="89" spans="5:21" ht="15.75" thickBot="1">
      <c r="E89" s="694" t="s">
        <v>293</v>
      </c>
      <c r="F89" s="471" t="s">
        <v>296</v>
      </c>
      <c r="G89" s="472">
        <v>10</v>
      </c>
      <c r="H89" s="447">
        <v>10</v>
      </c>
      <c r="I89" s="431">
        <v>10</v>
      </c>
      <c r="J89" s="431">
        <v>10</v>
      </c>
      <c r="K89" s="431">
        <v>10</v>
      </c>
      <c r="L89" s="431">
        <v>10</v>
      </c>
      <c r="M89" s="431">
        <v>10</v>
      </c>
      <c r="N89" s="432">
        <v>10</v>
      </c>
      <c r="O89" s="431">
        <v>10</v>
      </c>
      <c r="P89" s="431">
        <v>10</v>
      </c>
      <c r="Q89" s="431">
        <v>10</v>
      </c>
      <c r="R89" s="431">
        <v>10</v>
      </c>
      <c r="S89" s="431">
        <v>10</v>
      </c>
      <c r="T89" s="431">
        <v>10</v>
      </c>
      <c r="U89" s="447">
        <v>10</v>
      </c>
    </row>
    <row r="90" spans="5:21" ht="15.75" thickBot="1">
      <c r="E90" s="694"/>
      <c r="F90" s="182" t="s">
        <v>297</v>
      </c>
      <c r="G90" s="38">
        <v>5</v>
      </c>
      <c r="H90" s="11">
        <v>5</v>
      </c>
      <c r="I90" s="425">
        <v>5</v>
      </c>
      <c r="J90" s="425">
        <v>5</v>
      </c>
      <c r="K90" s="425">
        <v>5</v>
      </c>
      <c r="L90" s="425">
        <v>5</v>
      </c>
      <c r="M90" s="425">
        <v>5</v>
      </c>
      <c r="N90" s="425">
        <v>5</v>
      </c>
      <c r="O90" s="425">
        <v>5</v>
      </c>
      <c r="P90" s="425">
        <v>5</v>
      </c>
      <c r="Q90" s="425">
        <v>5</v>
      </c>
      <c r="R90" s="425">
        <v>5</v>
      </c>
      <c r="S90" s="425">
        <v>5</v>
      </c>
      <c r="T90" s="425">
        <v>5</v>
      </c>
      <c r="U90" s="11">
        <v>5</v>
      </c>
    </row>
    <row r="91" spans="5:21" ht="15.75" customHeight="1" thickBot="1">
      <c r="E91" s="694"/>
      <c r="F91" s="183" t="s">
        <v>298</v>
      </c>
      <c r="G91" s="41">
        <v>5</v>
      </c>
      <c r="H91" s="22">
        <v>5</v>
      </c>
      <c r="I91" s="425">
        <v>5</v>
      </c>
      <c r="J91" s="425">
        <v>5</v>
      </c>
      <c r="K91" s="425">
        <v>5</v>
      </c>
      <c r="L91" s="425">
        <v>5</v>
      </c>
      <c r="M91" s="425">
        <v>5</v>
      </c>
      <c r="N91" s="425">
        <v>5</v>
      </c>
      <c r="O91" s="425">
        <v>5</v>
      </c>
      <c r="P91" s="425">
        <v>5</v>
      </c>
      <c r="Q91" s="425">
        <v>5</v>
      </c>
      <c r="R91" s="425">
        <v>5</v>
      </c>
      <c r="S91" s="425">
        <v>5</v>
      </c>
      <c r="T91" s="425">
        <v>5</v>
      </c>
      <c r="U91" s="22">
        <v>5</v>
      </c>
    </row>
    <row r="92" spans="5:21" ht="15.75" thickBot="1">
      <c r="E92" s="694"/>
      <c r="F92" s="184" t="s">
        <v>299</v>
      </c>
      <c r="G92" s="43">
        <v>10</v>
      </c>
      <c r="H92" s="18">
        <v>10</v>
      </c>
      <c r="I92" s="427">
        <v>8</v>
      </c>
      <c r="J92" s="427">
        <v>8</v>
      </c>
      <c r="K92" s="427">
        <v>10</v>
      </c>
      <c r="L92" s="427">
        <v>10</v>
      </c>
      <c r="M92" s="427">
        <v>10</v>
      </c>
      <c r="N92" s="433">
        <v>10</v>
      </c>
      <c r="O92" s="427">
        <v>10</v>
      </c>
      <c r="P92" s="427">
        <v>10</v>
      </c>
      <c r="Q92" s="427">
        <v>8</v>
      </c>
      <c r="R92" s="427">
        <v>8</v>
      </c>
      <c r="S92" s="427">
        <v>8</v>
      </c>
      <c r="T92" s="427">
        <v>10</v>
      </c>
      <c r="U92" s="18">
        <v>10</v>
      </c>
    </row>
    <row r="93" spans="5:21" ht="15.75" thickBot="1">
      <c r="E93" s="694"/>
      <c r="F93" s="801" t="s">
        <v>214</v>
      </c>
      <c r="G93" s="802"/>
      <c r="H93" s="174">
        <v>3</v>
      </c>
      <c r="I93" s="290">
        <f aca="true" t="shared" si="9" ref="I93:T93">SUM(I89:I92)/10</f>
        <v>2.8</v>
      </c>
      <c r="J93" s="290">
        <f t="shared" si="9"/>
        <v>2.8</v>
      </c>
      <c r="K93" s="290">
        <f t="shared" si="9"/>
        <v>3</v>
      </c>
      <c r="L93" s="290">
        <f t="shared" si="9"/>
        <v>3</v>
      </c>
      <c r="M93" s="290">
        <f t="shared" si="9"/>
        <v>3</v>
      </c>
      <c r="N93" s="290">
        <f t="shared" si="9"/>
        <v>3</v>
      </c>
      <c r="O93" s="290">
        <f t="shared" si="9"/>
        <v>3</v>
      </c>
      <c r="P93" s="290">
        <f t="shared" si="9"/>
        <v>3</v>
      </c>
      <c r="Q93" s="290">
        <f t="shared" si="9"/>
        <v>2.8</v>
      </c>
      <c r="R93" s="290">
        <f t="shared" si="9"/>
        <v>2.8</v>
      </c>
      <c r="S93" s="290">
        <f t="shared" si="9"/>
        <v>2.8</v>
      </c>
      <c r="T93" s="290">
        <f t="shared" si="9"/>
        <v>3</v>
      </c>
      <c r="U93" s="174">
        <v>3</v>
      </c>
    </row>
    <row r="94" spans="5:21" ht="15.75" customHeight="1">
      <c r="E94" s="639" t="s">
        <v>291</v>
      </c>
      <c r="F94" s="190" t="s">
        <v>295</v>
      </c>
      <c r="G94" s="50">
        <v>20</v>
      </c>
      <c r="H94" s="613">
        <v>30</v>
      </c>
      <c r="I94" s="731">
        <v>30</v>
      </c>
      <c r="J94" s="731">
        <v>30</v>
      </c>
      <c r="K94" s="731">
        <v>26</v>
      </c>
      <c r="L94" s="731">
        <v>28</v>
      </c>
      <c r="M94" s="731">
        <v>29</v>
      </c>
      <c r="N94" s="739">
        <v>28</v>
      </c>
      <c r="O94" s="731">
        <v>30</v>
      </c>
      <c r="P94" s="731">
        <v>30</v>
      </c>
      <c r="Q94" s="731">
        <v>28</v>
      </c>
      <c r="R94" s="731">
        <v>26</v>
      </c>
      <c r="S94" s="731">
        <v>26</v>
      </c>
      <c r="T94" s="731">
        <v>28</v>
      </c>
      <c r="U94" s="703">
        <v>30</v>
      </c>
    </row>
    <row r="95" spans="5:21" ht="15">
      <c r="E95" s="640"/>
      <c r="F95" s="299" t="s">
        <v>245</v>
      </c>
      <c r="G95" s="275">
        <v>10</v>
      </c>
      <c r="H95" s="614"/>
      <c r="I95" s="732"/>
      <c r="J95" s="732"/>
      <c r="K95" s="732"/>
      <c r="L95" s="732"/>
      <c r="M95" s="732"/>
      <c r="N95" s="732"/>
      <c r="O95" s="732"/>
      <c r="P95" s="732"/>
      <c r="Q95" s="732"/>
      <c r="R95" s="732"/>
      <c r="S95" s="732"/>
      <c r="T95" s="732"/>
      <c r="U95" s="632"/>
    </row>
    <row r="96" spans="5:21" ht="15.75" thickBot="1">
      <c r="E96" s="640"/>
      <c r="F96" s="469" t="s">
        <v>294</v>
      </c>
      <c r="G96" s="470">
        <v>10</v>
      </c>
      <c r="H96" s="460">
        <v>10</v>
      </c>
      <c r="I96" s="427">
        <v>10</v>
      </c>
      <c r="J96" s="427">
        <v>10</v>
      </c>
      <c r="K96" s="427">
        <v>10</v>
      </c>
      <c r="L96" s="427">
        <v>10</v>
      </c>
      <c r="M96" s="427">
        <v>10</v>
      </c>
      <c r="N96" s="427">
        <v>10</v>
      </c>
      <c r="O96" s="427">
        <v>10</v>
      </c>
      <c r="P96" s="427">
        <v>10</v>
      </c>
      <c r="Q96" s="427">
        <v>10</v>
      </c>
      <c r="R96" s="427">
        <v>10</v>
      </c>
      <c r="S96" s="427">
        <v>10</v>
      </c>
      <c r="T96" s="427">
        <v>10</v>
      </c>
      <c r="U96" s="460">
        <v>10</v>
      </c>
    </row>
    <row r="97" spans="5:21" ht="15.75" thickBot="1">
      <c r="E97" s="641"/>
      <c r="F97" s="784" t="s">
        <v>214</v>
      </c>
      <c r="G97" s="785"/>
      <c r="H97" s="85">
        <v>4</v>
      </c>
      <c r="I97" s="278">
        <f aca="true" t="shared" si="10" ref="I97:T97">SUM(I94:I96)/10</f>
        <v>4</v>
      </c>
      <c r="J97" s="278">
        <f t="shared" si="10"/>
        <v>4</v>
      </c>
      <c r="K97" s="278">
        <f t="shared" si="10"/>
        <v>3.6</v>
      </c>
      <c r="L97" s="278">
        <f t="shared" si="10"/>
        <v>3.8</v>
      </c>
      <c r="M97" s="278">
        <f t="shared" si="10"/>
        <v>3.9</v>
      </c>
      <c r="N97" s="278">
        <f t="shared" si="10"/>
        <v>3.8</v>
      </c>
      <c r="O97" s="278">
        <f t="shared" si="10"/>
        <v>4</v>
      </c>
      <c r="P97" s="278">
        <f t="shared" si="10"/>
        <v>4</v>
      </c>
      <c r="Q97" s="278">
        <f t="shared" si="10"/>
        <v>3.8</v>
      </c>
      <c r="R97" s="278">
        <f t="shared" si="10"/>
        <v>3.6</v>
      </c>
      <c r="S97" s="278">
        <f t="shared" si="10"/>
        <v>3.6</v>
      </c>
      <c r="T97" s="278">
        <f t="shared" si="10"/>
        <v>3.8</v>
      </c>
      <c r="U97" s="83">
        <f>SUM(U94:U96)/10</f>
        <v>4</v>
      </c>
    </row>
    <row r="98" spans="5:21" ht="16.5" thickBot="1">
      <c r="E98" s="803" t="s">
        <v>351</v>
      </c>
      <c r="F98" s="804"/>
      <c r="G98" s="805"/>
      <c r="H98" s="304">
        <f>SUM(H65+H78+H88+H93+H97)</f>
        <v>24</v>
      </c>
      <c r="I98" s="357">
        <f aca="true" t="shared" si="11" ref="I98:T98">SUM(I65+I78+I88+I93+I97)</f>
        <v>17.6</v>
      </c>
      <c r="J98" s="357">
        <f t="shared" si="11"/>
        <v>21.3</v>
      </c>
      <c r="K98" s="357">
        <f t="shared" si="11"/>
        <v>20.3</v>
      </c>
      <c r="L98" s="357">
        <f t="shared" si="11"/>
        <v>21.8</v>
      </c>
      <c r="M98" s="357">
        <f t="shared" si="11"/>
        <v>22.299999999999997</v>
      </c>
      <c r="N98" s="357">
        <f t="shared" si="11"/>
        <v>21.3</v>
      </c>
      <c r="O98" s="357">
        <f t="shared" si="11"/>
        <v>22.5</v>
      </c>
      <c r="P98" s="357">
        <f t="shared" si="11"/>
        <v>21.9</v>
      </c>
      <c r="Q98" s="357">
        <f t="shared" si="11"/>
        <v>22</v>
      </c>
      <c r="R98" s="357">
        <f t="shared" si="11"/>
        <v>19.3</v>
      </c>
      <c r="S98" s="357">
        <f t="shared" si="11"/>
        <v>20.6</v>
      </c>
      <c r="T98" s="357">
        <f t="shared" si="11"/>
        <v>21.6</v>
      </c>
      <c r="U98" s="358">
        <f>SUM(U65+U78+U88+U93+U97)</f>
        <v>24</v>
      </c>
    </row>
    <row r="99" spans="5:21" ht="16.5" thickBot="1">
      <c r="E99" s="787" t="s">
        <v>353</v>
      </c>
      <c r="F99" s="788"/>
      <c r="G99" s="789"/>
      <c r="H99" s="304">
        <f>SUM(H49+H98)</f>
        <v>75</v>
      </c>
      <c r="I99" s="357">
        <f aca="true" t="shared" si="12" ref="I99:T99">SUM(I49+I98)</f>
        <v>59.300000000000004</v>
      </c>
      <c r="J99" s="357">
        <f t="shared" si="12"/>
        <v>65</v>
      </c>
      <c r="K99" s="357">
        <f t="shared" si="12"/>
        <v>64.10000000000001</v>
      </c>
      <c r="L99" s="357">
        <f t="shared" si="12"/>
        <v>68.2</v>
      </c>
      <c r="M99" s="357">
        <f t="shared" si="12"/>
        <v>68.89999999999999</v>
      </c>
      <c r="N99" s="357">
        <f t="shared" si="12"/>
        <v>64.5</v>
      </c>
      <c r="O99" s="357">
        <f t="shared" si="12"/>
        <v>68.9</v>
      </c>
      <c r="P99" s="357">
        <f t="shared" si="12"/>
        <v>66.80000000000001</v>
      </c>
      <c r="Q99" s="357">
        <f t="shared" si="12"/>
        <v>68.10000000000001</v>
      </c>
      <c r="R99" s="357">
        <f t="shared" si="12"/>
        <v>63.8</v>
      </c>
      <c r="S99" s="357">
        <f t="shared" si="12"/>
        <v>67.9</v>
      </c>
      <c r="T99" s="357">
        <f t="shared" si="12"/>
        <v>68.6</v>
      </c>
      <c r="U99" s="358">
        <f>SUM(U49+U98)</f>
        <v>77</v>
      </c>
    </row>
    <row r="100" spans="5:21" ht="15.75" customHeight="1" thickBot="1">
      <c r="E100" s="300"/>
      <c r="F100" s="296"/>
      <c r="G100" s="292"/>
      <c r="H100" s="292"/>
      <c r="I100" s="816">
        <v>34</v>
      </c>
      <c r="J100" s="816">
        <v>19</v>
      </c>
      <c r="K100" s="816">
        <v>29</v>
      </c>
      <c r="L100" s="816">
        <v>11</v>
      </c>
      <c r="M100" s="816" t="s">
        <v>401</v>
      </c>
      <c r="N100" s="816">
        <v>23</v>
      </c>
      <c r="O100" s="816">
        <v>9</v>
      </c>
      <c r="P100" s="816">
        <v>15</v>
      </c>
      <c r="Q100" s="816">
        <v>8</v>
      </c>
      <c r="R100" s="816">
        <v>24</v>
      </c>
      <c r="S100" s="816">
        <v>10</v>
      </c>
      <c r="T100" s="816" t="s">
        <v>400</v>
      </c>
      <c r="U100" s="296"/>
    </row>
    <row r="101" spans="6:21" ht="16.5" thickBot="1">
      <c r="F101" s="189"/>
      <c r="G101" s="675" t="s">
        <v>35</v>
      </c>
      <c r="H101" s="807" t="s">
        <v>79</v>
      </c>
      <c r="I101" s="817"/>
      <c r="J101" s="817"/>
      <c r="K101" s="817"/>
      <c r="L101" s="817"/>
      <c r="M101" s="817"/>
      <c r="N101" s="817"/>
      <c r="O101" s="817"/>
      <c r="P101" s="817"/>
      <c r="Q101" s="817"/>
      <c r="R101" s="817"/>
      <c r="S101" s="817"/>
      <c r="T101" s="817"/>
      <c r="U101" s="793"/>
    </row>
    <row r="102" spans="6:21" ht="16.5" thickBot="1">
      <c r="F102" s="7" t="s">
        <v>34</v>
      </c>
      <c r="G102" s="676"/>
      <c r="H102" s="808"/>
      <c r="I102" s="818"/>
      <c r="J102" s="818"/>
      <c r="K102" s="818"/>
      <c r="L102" s="818"/>
      <c r="M102" s="818"/>
      <c r="N102" s="818"/>
      <c r="O102" s="818"/>
      <c r="P102" s="818"/>
      <c r="Q102" s="818"/>
      <c r="R102" s="818"/>
      <c r="S102" s="818"/>
      <c r="T102" s="818"/>
      <c r="U102" s="794"/>
    </row>
    <row r="103" spans="5:21" ht="15.75" customHeight="1" thickBot="1">
      <c r="E103" s="694" t="s">
        <v>300</v>
      </c>
      <c r="F103" s="185"/>
      <c r="G103" s="9"/>
      <c r="H103" s="89"/>
      <c r="I103" s="439"/>
      <c r="J103" s="439"/>
      <c r="K103" s="439"/>
      <c r="L103" s="439"/>
      <c r="M103" s="439"/>
      <c r="N103" s="439"/>
      <c r="O103" s="439"/>
      <c r="P103" s="439"/>
      <c r="Q103" s="439"/>
      <c r="R103" s="439"/>
      <c r="S103" s="439"/>
      <c r="T103" s="439"/>
      <c r="U103" s="347"/>
    </row>
    <row r="104" spans="5:21" ht="15.75" thickBot="1">
      <c r="E104" s="694"/>
      <c r="F104" s="183" t="s">
        <v>301</v>
      </c>
      <c r="G104" s="41">
        <v>10</v>
      </c>
      <c r="H104" s="614">
        <v>24</v>
      </c>
      <c r="I104" s="737">
        <v>22</v>
      </c>
      <c r="J104" s="737">
        <v>24</v>
      </c>
      <c r="K104" s="737">
        <v>24</v>
      </c>
      <c r="L104" s="737">
        <v>24</v>
      </c>
      <c r="M104" s="737">
        <v>20</v>
      </c>
      <c r="N104" s="737">
        <v>18</v>
      </c>
      <c r="O104" s="737">
        <v>24</v>
      </c>
      <c r="P104" s="737">
        <v>22</v>
      </c>
      <c r="Q104" s="737">
        <v>14</v>
      </c>
      <c r="R104" s="737">
        <v>20</v>
      </c>
      <c r="S104" s="737">
        <v>22</v>
      </c>
      <c r="T104" s="737">
        <v>23</v>
      </c>
      <c r="U104" s="614">
        <v>24</v>
      </c>
    </row>
    <row r="105" spans="5:21" ht="15.75" thickBot="1">
      <c r="E105" s="694"/>
      <c r="F105" s="183" t="s">
        <v>302</v>
      </c>
      <c r="G105" s="41">
        <v>4</v>
      </c>
      <c r="H105" s="614"/>
      <c r="I105" s="737"/>
      <c r="J105" s="737"/>
      <c r="K105" s="737"/>
      <c r="L105" s="737"/>
      <c r="M105" s="737"/>
      <c r="N105" s="737"/>
      <c r="O105" s="737"/>
      <c r="P105" s="737"/>
      <c r="Q105" s="737"/>
      <c r="R105" s="737"/>
      <c r="S105" s="737"/>
      <c r="T105" s="737"/>
      <c r="U105" s="614"/>
    </row>
    <row r="106" spans="5:21" ht="15.75" thickBot="1">
      <c r="E106" s="694"/>
      <c r="F106" s="183" t="s">
        <v>303</v>
      </c>
      <c r="G106" s="41">
        <v>2</v>
      </c>
      <c r="H106" s="614"/>
      <c r="I106" s="737"/>
      <c r="J106" s="737"/>
      <c r="K106" s="737"/>
      <c r="L106" s="737"/>
      <c r="M106" s="737"/>
      <c r="N106" s="737"/>
      <c r="O106" s="737"/>
      <c r="P106" s="737"/>
      <c r="Q106" s="737"/>
      <c r="R106" s="737"/>
      <c r="S106" s="737"/>
      <c r="T106" s="737"/>
      <c r="U106" s="614"/>
    </row>
    <row r="107" spans="5:21" ht="15.75" thickBot="1">
      <c r="E107" s="694"/>
      <c r="F107" s="183" t="s">
        <v>304</v>
      </c>
      <c r="G107" s="41">
        <v>8</v>
      </c>
      <c r="H107" s="615"/>
      <c r="I107" s="737"/>
      <c r="J107" s="737"/>
      <c r="K107" s="737"/>
      <c r="L107" s="737"/>
      <c r="M107" s="737"/>
      <c r="N107" s="737"/>
      <c r="O107" s="737"/>
      <c r="P107" s="737"/>
      <c r="Q107" s="737"/>
      <c r="R107" s="737"/>
      <c r="S107" s="737"/>
      <c r="T107" s="737"/>
      <c r="U107" s="615"/>
    </row>
    <row r="108" spans="5:21" ht="15.75" thickBot="1">
      <c r="E108" s="694"/>
      <c r="F108" s="183" t="s">
        <v>305</v>
      </c>
      <c r="G108" s="41">
        <v>4</v>
      </c>
      <c r="H108" s="632">
        <v>6</v>
      </c>
      <c r="I108" s="737">
        <v>2</v>
      </c>
      <c r="J108" s="737">
        <v>4</v>
      </c>
      <c r="K108" s="737">
        <v>6</v>
      </c>
      <c r="L108" s="737">
        <v>4</v>
      </c>
      <c r="M108" s="737">
        <v>6</v>
      </c>
      <c r="N108" s="737">
        <v>6</v>
      </c>
      <c r="O108" s="737">
        <v>6</v>
      </c>
      <c r="P108" s="737">
        <v>5</v>
      </c>
      <c r="Q108" s="737">
        <v>6</v>
      </c>
      <c r="R108" s="737">
        <v>6</v>
      </c>
      <c r="S108" s="737">
        <v>6</v>
      </c>
      <c r="T108" s="737">
        <v>6</v>
      </c>
      <c r="U108" s="632">
        <v>6</v>
      </c>
    </row>
    <row r="109" spans="5:21" ht="15.75" thickBot="1">
      <c r="E109" s="694"/>
      <c r="F109" s="183" t="s">
        <v>275</v>
      </c>
      <c r="G109" s="41">
        <v>2</v>
      </c>
      <c r="H109" s="632"/>
      <c r="I109" s="737"/>
      <c r="J109" s="737"/>
      <c r="K109" s="737"/>
      <c r="L109" s="737"/>
      <c r="M109" s="737"/>
      <c r="N109" s="737"/>
      <c r="O109" s="737"/>
      <c r="P109" s="737"/>
      <c r="Q109" s="737"/>
      <c r="R109" s="737"/>
      <c r="S109" s="737"/>
      <c r="T109" s="737"/>
      <c r="U109" s="632"/>
    </row>
    <row r="110" spans="5:21" ht="15.75" thickBot="1">
      <c r="E110" s="694"/>
      <c r="F110" s="183" t="s">
        <v>306</v>
      </c>
      <c r="G110" s="41">
        <v>10</v>
      </c>
      <c r="H110" s="22">
        <v>10</v>
      </c>
      <c r="I110" s="425">
        <v>10</v>
      </c>
      <c r="J110" s="425">
        <v>10</v>
      </c>
      <c r="K110" s="425">
        <v>10</v>
      </c>
      <c r="L110" s="425">
        <v>10</v>
      </c>
      <c r="M110" s="425">
        <v>10</v>
      </c>
      <c r="N110" s="425">
        <v>10</v>
      </c>
      <c r="O110" s="425">
        <v>10</v>
      </c>
      <c r="P110" s="425">
        <v>10</v>
      </c>
      <c r="Q110" s="425">
        <v>10</v>
      </c>
      <c r="R110" s="425">
        <v>10</v>
      </c>
      <c r="S110" s="425">
        <v>10</v>
      </c>
      <c r="T110" s="425">
        <v>10</v>
      </c>
      <c r="U110" s="22">
        <v>10</v>
      </c>
    </row>
    <row r="111" spans="5:21" ht="15.75" thickBot="1">
      <c r="E111" s="694"/>
      <c r="F111" s="183" t="s">
        <v>307</v>
      </c>
      <c r="G111" s="41">
        <v>6</v>
      </c>
      <c r="H111" s="624">
        <v>10</v>
      </c>
      <c r="I111" s="737">
        <v>10</v>
      </c>
      <c r="J111" s="737">
        <v>10</v>
      </c>
      <c r="K111" s="737">
        <v>10</v>
      </c>
      <c r="L111" s="737">
        <v>10</v>
      </c>
      <c r="M111" s="737">
        <v>10</v>
      </c>
      <c r="N111" s="737">
        <v>10</v>
      </c>
      <c r="O111" s="737">
        <v>10</v>
      </c>
      <c r="P111" s="737">
        <v>10</v>
      </c>
      <c r="Q111" s="737">
        <v>10</v>
      </c>
      <c r="R111" s="737">
        <v>10</v>
      </c>
      <c r="S111" s="737">
        <v>9</v>
      </c>
      <c r="T111" s="737">
        <v>10</v>
      </c>
      <c r="U111" s="624">
        <v>10</v>
      </c>
    </row>
    <row r="112" spans="5:21" ht="15.75" thickBot="1">
      <c r="E112" s="694"/>
      <c r="F112" s="183" t="s">
        <v>308</v>
      </c>
      <c r="G112" s="41">
        <v>2</v>
      </c>
      <c r="H112" s="614"/>
      <c r="I112" s="737"/>
      <c r="J112" s="737"/>
      <c r="K112" s="737"/>
      <c r="L112" s="737"/>
      <c r="M112" s="737"/>
      <c r="N112" s="737"/>
      <c r="O112" s="737"/>
      <c r="P112" s="737"/>
      <c r="Q112" s="737"/>
      <c r="R112" s="737"/>
      <c r="S112" s="737"/>
      <c r="T112" s="737"/>
      <c r="U112" s="614"/>
    </row>
    <row r="113" spans="5:21" ht="15.75" customHeight="1" thickBot="1">
      <c r="E113" s="694"/>
      <c r="F113" s="184" t="s">
        <v>309</v>
      </c>
      <c r="G113" s="43">
        <v>2</v>
      </c>
      <c r="H113" s="625"/>
      <c r="I113" s="738"/>
      <c r="J113" s="738"/>
      <c r="K113" s="738"/>
      <c r="L113" s="738"/>
      <c r="M113" s="738"/>
      <c r="N113" s="732"/>
      <c r="O113" s="738"/>
      <c r="P113" s="738"/>
      <c r="Q113" s="738"/>
      <c r="R113" s="738"/>
      <c r="S113" s="738"/>
      <c r="T113" s="738"/>
      <c r="U113" s="625"/>
    </row>
    <row r="114" spans="5:21" ht="15.75" thickBot="1">
      <c r="E114" s="694"/>
      <c r="F114" s="616" t="s">
        <v>214</v>
      </c>
      <c r="G114" s="617"/>
      <c r="H114" s="86">
        <v>5</v>
      </c>
      <c r="I114" s="278">
        <f aca="true" t="shared" si="13" ref="I114:T114">SUM(I103:I113)/10</f>
        <v>4.4</v>
      </c>
      <c r="J114" s="278">
        <f t="shared" si="13"/>
        <v>4.8</v>
      </c>
      <c r="K114" s="278">
        <f t="shared" si="13"/>
        <v>5</v>
      </c>
      <c r="L114" s="278">
        <f t="shared" si="13"/>
        <v>4.8</v>
      </c>
      <c r="M114" s="278">
        <f t="shared" si="13"/>
        <v>4.6</v>
      </c>
      <c r="N114" s="278">
        <f t="shared" si="13"/>
        <v>4.4</v>
      </c>
      <c r="O114" s="278">
        <f t="shared" si="13"/>
        <v>5</v>
      </c>
      <c r="P114" s="278">
        <f t="shared" si="13"/>
        <v>4.7</v>
      </c>
      <c r="Q114" s="278">
        <f t="shared" si="13"/>
        <v>4</v>
      </c>
      <c r="R114" s="278">
        <f t="shared" si="13"/>
        <v>4.6</v>
      </c>
      <c r="S114" s="278">
        <f t="shared" si="13"/>
        <v>4.7</v>
      </c>
      <c r="T114" s="278">
        <f t="shared" si="13"/>
        <v>4.9</v>
      </c>
      <c r="U114" s="25">
        <v>5</v>
      </c>
    </row>
    <row r="115" spans="5:21" ht="15.75" thickBot="1">
      <c r="E115" s="694" t="s">
        <v>310</v>
      </c>
      <c r="F115" s="182" t="s">
        <v>330</v>
      </c>
      <c r="G115" s="38">
        <v>10</v>
      </c>
      <c r="H115" s="613">
        <v>20</v>
      </c>
      <c r="I115" s="731">
        <v>20</v>
      </c>
      <c r="J115" s="731">
        <v>16</v>
      </c>
      <c r="K115" s="731">
        <v>20</v>
      </c>
      <c r="L115" s="731">
        <v>20</v>
      </c>
      <c r="M115" s="731">
        <v>20</v>
      </c>
      <c r="N115" s="739">
        <v>15</v>
      </c>
      <c r="O115" s="731">
        <v>20</v>
      </c>
      <c r="P115" s="731">
        <v>20</v>
      </c>
      <c r="Q115" s="731">
        <v>17</v>
      </c>
      <c r="R115" s="731">
        <v>18</v>
      </c>
      <c r="S115" s="731">
        <v>19</v>
      </c>
      <c r="T115" s="731">
        <v>18</v>
      </c>
      <c r="U115" s="614">
        <v>20</v>
      </c>
    </row>
    <row r="116" spans="5:21" ht="15.75" customHeight="1" thickBot="1">
      <c r="E116" s="694"/>
      <c r="F116" s="183" t="s">
        <v>331</v>
      </c>
      <c r="G116" s="41">
        <v>7</v>
      </c>
      <c r="H116" s="614"/>
      <c r="I116" s="737"/>
      <c r="J116" s="737"/>
      <c r="K116" s="737"/>
      <c r="L116" s="737"/>
      <c r="M116" s="737"/>
      <c r="N116" s="737"/>
      <c r="O116" s="737"/>
      <c r="P116" s="737"/>
      <c r="Q116" s="737"/>
      <c r="R116" s="737"/>
      <c r="S116" s="737"/>
      <c r="T116" s="737"/>
      <c r="U116" s="614"/>
    </row>
    <row r="117" spans="5:21" ht="15.75" thickBot="1">
      <c r="E117" s="694"/>
      <c r="F117" s="183" t="s">
        <v>332</v>
      </c>
      <c r="G117" s="41">
        <v>3</v>
      </c>
      <c r="H117" s="615"/>
      <c r="I117" s="737"/>
      <c r="J117" s="737"/>
      <c r="K117" s="737"/>
      <c r="L117" s="737"/>
      <c r="M117" s="737"/>
      <c r="N117" s="737"/>
      <c r="O117" s="737"/>
      <c r="P117" s="737"/>
      <c r="Q117" s="737"/>
      <c r="R117" s="737"/>
      <c r="S117" s="737"/>
      <c r="T117" s="737"/>
      <c r="U117" s="615"/>
    </row>
    <row r="118" spans="5:21" ht="15.75" thickBot="1">
      <c r="E118" s="694"/>
      <c r="F118" s="183"/>
      <c r="G118" s="41"/>
      <c r="H118" s="624">
        <v>20</v>
      </c>
      <c r="I118" s="732">
        <v>12</v>
      </c>
      <c r="J118" s="732">
        <v>18</v>
      </c>
      <c r="K118" s="732">
        <v>16</v>
      </c>
      <c r="L118" s="732">
        <v>18</v>
      </c>
      <c r="M118" s="732">
        <v>18</v>
      </c>
      <c r="N118" s="732">
        <v>7</v>
      </c>
      <c r="O118" s="732">
        <v>18</v>
      </c>
      <c r="P118" s="732">
        <v>16</v>
      </c>
      <c r="Q118" s="732">
        <v>14</v>
      </c>
      <c r="R118" s="732">
        <v>12</v>
      </c>
      <c r="S118" s="732">
        <v>14</v>
      </c>
      <c r="T118" s="732">
        <v>12</v>
      </c>
      <c r="U118" s="624">
        <v>20</v>
      </c>
    </row>
    <row r="119" spans="5:21" ht="15.75" thickBot="1">
      <c r="E119" s="694"/>
      <c r="F119" s="183" t="s">
        <v>333</v>
      </c>
      <c r="G119" s="41">
        <v>10</v>
      </c>
      <c r="H119" s="614"/>
      <c r="I119" s="730"/>
      <c r="J119" s="730"/>
      <c r="K119" s="730"/>
      <c r="L119" s="730"/>
      <c r="M119" s="730"/>
      <c r="N119" s="730"/>
      <c r="O119" s="730"/>
      <c r="P119" s="730"/>
      <c r="Q119" s="730"/>
      <c r="R119" s="730"/>
      <c r="S119" s="730"/>
      <c r="T119" s="730"/>
      <c r="U119" s="614"/>
    </row>
    <row r="120" spans="5:21" ht="15.75" customHeight="1" thickBot="1">
      <c r="E120" s="694"/>
      <c r="F120" s="183" t="s">
        <v>275</v>
      </c>
      <c r="G120" s="41">
        <v>4</v>
      </c>
      <c r="H120" s="614"/>
      <c r="I120" s="730"/>
      <c r="J120" s="730"/>
      <c r="K120" s="730"/>
      <c r="L120" s="730"/>
      <c r="M120" s="730"/>
      <c r="N120" s="730"/>
      <c r="O120" s="730"/>
      <c r="P120" s="730"/>
      <c r="Q120" s="730"/>
      <c r="R120" s="730"/>
      <c r="S120" s="730"/>
      <c r="T120" s="730"/>
      <c r="U120" s="614"/>
    </row>
    <row r="121" spans="5:21" ht="15.75" thickBot="1">
      <c r="E121" s="694"/>
      <c r="F121" s="183" t="s">
        <v>334</v>
      </c>
      <c r="G121" s="41">
        <v>4</v>
      </c>
      <c r="H121" s="614"/>
      <c r="I121" s="730"/>
      <c r="J121" s="730"/>
      <c r="K121" s="730"/>
      <c r="L121" s="730"/>
      <c r="M121" s="730"/>
      <c r="N121" s="730"/>
      <c r="O121" s="730"/>
      <c r="P121" s="730"/>
      <c r="Q121" s="730"/>
      <c r="R121" s="730"/>
      <c r="S121" s="730"/>
      <c r="T121" s="730"/>
      <c r="U121" s="614"/>
    </row>
    <row r="122" spans="5:21" ht="15.75" thickBot="1">
      <c r="E122" s="694"/>
      <c r="F122" s="184" t="s">
        <v>335</v>
      </c>
      <c r="G122" s="43">
        <v>2</v>
      </c>
      <c r="H122" s="625"/>
      <c r="I122" s="733"/>
      <c r="J122" s="733"/>
      <c r="K122" s="733"/>
      <c r="L122" s="733"/>
      <c r="M122" s="733"/>
      <c r="N122" s="730"/>
      <c r="O122" s="733"/>
      <c r="P122" s="733"/>
      <c r="Q122" s="733"/>
      <c r="R122" s="733"/>
      <c r="S122" s="733"/>
      <c r="T122" s="733"/>
      <c r="U122" s="625"/>
    </row>
    <row r="123" spans="5:21" ht="15.75" customHeight="1" thickBot="1">
      <c r="E123" s="694"/>
      <c r="F123" s="616" t="s">
        <v>214</v>
      </c>
      <c r="G123" s="617"/>
      <c r="H123" s="86">
        <v>4</v>
      </c>
      <c r="I123" s="278">
        <f aca="true" t="shared" si="14" ref="I123:T123">SUM(I115:I122)/10</f>
        <v>3.2</v>
      </c>
      <c r="J123" s="278">
        <f t="shared" si="14"/>
        <v>3.4</v>
      </c>
      <c r="K123" s="278">
        <f t="shared" si="14"/>
        <v>3.6</v>
      </c>
      <c r="L123" s="278">
        <f t="shared" si="14"/>
        <v>3.8</v>
      </c>
      <c r="M123" s="278">
        <f t="shared" si="14"/>
        <v>3.8</v>
      </c>
      <c r="N123" s="278">
        <f t="shared" si="14"/>
        <v>2.2</v>
      </c>
      <c r="O123" s="278">
        <f t="shared" si="14"/>
        <v>3.8</v>
      </c>
      <c r="P123" s="278">
        <f t="shared" si="14"/>
        <v>3.6</v>
      </c>
      <c r="Q123" s="278">
        <f t="shared" si="14"/>
        <v>3.1</v>
      </c>
      <c r="R123" s="278">
        <f t="shared" si="14"/>
        <v>3</v>
      </c>
      <c r="S123" s="278">
        <f t="shared" si="14"/>
        <v>3.3</v>
      </c>
      <c r="T123" s="278">
        <f t="shared" si="14"/>
        <v>3</v>
      </c>
      <c r="U123" s="25">
        <v>4</v>
      </c>
    </row>
    <row r="124" spans="5:21" ht="15.75" customHeight="1" thickBot="1">
      <c r="E124" s="694" t="s">
        <v>318</v>
      </c>
      <c r="F124" s="190" t="s">
        <v>336</v>
      </c>
      <c r="G124" s="50">
        <v>5</v>
      </c>
      <c r="H124" s="613">
        <v>15</v>
      </c>
      <c r="I124" s="731">
        <v>13</v>
      </c>
      <c r="J124" s="731">
        <v>15</v>
      </c>
      <c r="K124" s="731">
        <v>15</v>
      </c>
      <c r="L124" s="731">
        <v>14</v>
      </c>
      <c r="M124" s="731">
        <v>14</v>
      </c>
      <c r="N124" s="739">
        <v>12</v>
      </c>
      <c r="O124" s="731">
        <v>12</v>
      </c>
      <c r="P124" s="731">
        <v>14</v>
      </c>
      <c r="Q124" s="731">
        <v>11</v>
      </c>
      <c r="R124" s="731">
        <v>8</v>
      </c>
      <c r="S124" s="731">
        <v>15</v>
      </c>
      <c r="T124" s="731">
        <v>4</v>
      </c>
      <c r="U124" s="614">
        <v>15</v>
      </c>
    </row>
    <row r="125" spans="5:21" ht="18.75" customHeight="1" thickBot="1">
      <c r="E125" s="694"/>
      <c r="F125" s="183" t="s">
        <v>302</v>
      </c>
      <c r="G125" s="41">
        <v>3</v>
      </c>
      <c r="H125" s="614"/>
      <c r="I125" s="737"/>
      <c r="J125" s="737"/>
      <c r="K125" s="737"/>
      <c r="L125" s="737"/>
      <c r="M125" s="737"/>
      <c r="N125" s="737"/>
      <c r="O125" s="737"/>
      <c r="P125" s="737"/>
      <c r="Q125" s="737"/>
      <c r="R125" s="737"/>
      <c r="S125" s="737"/>
      <c r="T125" s="737"/>
      <c r="U125" s="614"/>
    </row>
    <row r="126" spans="5:21" ht="21.75" customHeight="1" thickBot="1">
      <c r="E126" s="694"/>
      <c r="F126" s="183" t="s">
        <v>303</v>
      </c>
      <c r="G126" s="41">
        <v>3</v>
      </c>
      <c r="H126" s="614"/>
      <c r="I126" s="737"/>
      <c r="J126" s="737"/>
      <c r="K126" s="737"/>
      <c r="L126" s="737"/>
      <c r="M126" s="737"/>
      <c r="N126" s="737"/>
      <c r="O126" s="737"/>
      <c r="P126" s="737"/>
      <c r="Q126" s="737"/>
      <c r="R126" s="737"/>
      <c r="S126" s="737"/>
      <c r="T126" s="737"/>
      <c r="U126" s="614"/>
    </row>
    <row r="127" spans="5:21" ht="15.75" customHeight="1" thickBot="1">
      <c r="E127" s="694"/>
      <c r="F127" s="183" t="s">
        <v>337</v>
      </c>
      <c r="G127" s="41">
        <v>4</v>
      </c>
      <c r="H127" s="615"/>
      <c r="I127" s="737"/>
      <c r="J127" s="737"/>
      <c r="K127" s="737"/>
      <c r="L127" s="737"/>
      <c r="M127" s="737"/>
      <c r="N127" s="737"/>
      <c r="O127" s="737"/>
      <c r="P127" s="737"/>
      <c r="Q127" s="737"/>
      <c r="R127" s="737"/>
      <c r="S127" s="737"/>
      <c r="T127" s="737"/>
      <c r="U127" s="615"/>
    </row>
    <row r="128" spans="5:21" ht="15.75" thickBot="1">
      <c r="E128" s="694"/>
      <c r="F128" s="183" t="s">
        <v>338</v>
      </c>
      <c r="G128" s="41">
        <v>5</v>
      </c>
      <c r="H128" s="22">
        <v>5</v>
      </c>
      <c r="I128" s="425">
        <v>4</v>
      </c>
      <c r="J128" s="425">
        <v>4</v>
      </c>
      <c r="K128" s="425">
        <v>5</v>
      </c>
      <c r="L128" s="425">
        <v>5</v>
      </c>
      <c r="M128" s="425">
        <v>5</v>
      </c>
      <c r="N128" s="425">
        <v>5</v>
      </c>
      <c r="O128" s="425">
        <v>5</v>
      </c>
      <c r="P128" s="425">
        <v>5</v>
      </c>
      <c r="Q128" s="425">
        <v>4</v>
      </c>
      <c r="R128" s="425">
        <v>4</v>
      </c>
      <c r="S128" s="425">
        <v>3</v>
      </c>
      <c r="T128" s="425">
        <v>5</v>
      </c>
      <c r="U128" s="22">
        <v>5</v>
      </c>
    </row>
    <row r="129" spans="5:21" ht="15.75" thickBot="1">
      <c r="E129" s="694"/>
      <c r="F129" s="183" t="s">
        <v>339</v>
      </c>
      <c r="G129" s="41">
        <v>3</v>
      </c>
      <c r="H129" s="624">
        <v>10</v>
      </c>
      <c r="I129" s="737">
        <v>5</v>
      </c>
      <c r="J129" s="737">
        <v>9</v>
      </c>
      <c r="K129" s="737">
        <v>7</v>
      </c>
      <c r="L129" s="737">
        <v>10</v>
      </c>
      <c r="M129" s="737">
        <v>10</v>
      </c>
      <c r="N129" s="737">
        <v>10</v>
      </c>
      <c r="O129" s="737">
        <v>10</v>
      </c>
      <c r="P129" s="737">
        <v>10</v>
      </c>
      <c r="Q129" s="737">
        <v>8</v>
      </c>
      <c r="R129" s="737">
        <v>10</v>
      </c>
      <c r="S129" s="737">
        <v>10</v>
      </c>
      <c r="T129" s="737">
        <v>6</v>
      </c>
      <c r="U129" s="624">
        <v>10</v>
      </c>
    </row>
    <row r="130" spans="5:21" ht="15.75" customHeight="1" thickBot="1">
      <c r="E130" s="694"/>
      <c r="F130" s="183" t="s">
        <v>340</v>
      </c>
      <c r="G130" s="41">
        <v>1</v>
      </c>
      <c r="H130" s="614"/>
      <c r="I130" s="737"/>
      <c r="J130" s="737"/>
      <c r="K130" s="737"/>
      <c r="L130" s="737"/>
      <c r="M130" s="737"/>
      <c r="N130" s="737"/>
      <c r="O130" s="737"/>
      <c r="P130" s="737"/>
      <c r="Q130" s="737"/>
      <c r="R130" s="737"/>
      <c r="S130" s="737"/>
      <c r="T130" s="737"/>
      <c r="U130" s="614"/>
    </row>
    <row r="131" spans="5:21" ht="15.75" thickBot="1">
      <c r="E131" s="694"/>
      <c r="F131" s="183" t="s">
        <v>341</v>
      </c>
      <c r="G131" s="41">
        <v>4</v>
      </c>
      <c r="H131" s="614"/>
      <c r="I131" s="737"/>
      <c r="J131" s="737"/>
      <c r="K131" s="737"/>
      <c r="L131" s="737"/>
      <c r="M131" s="737"/>
      <c r="N131" s="737"/>
      <c r="O131" s="737"/>
      <c r="P131" s="737"/>
      <c r="Q131" s="737"/>
      <c r="R131" s="737"/>
      <c r="S131" s="737"/>
      <c r="T131" s="737"/>
      <c r="U131" s="614"/>
    </row>
    <row r="132" spans="5:21" ht="15.75" thickBot="1">
      <c r="E132" s="694"/>
      <c r="F132" s="183" t="s">
        <v>342</v>
      </c>
      <c r="G132" s="41">
        <v>1</v>
      </c>
      <c r="H132" s="614"/>
      <c r="I132" s="737"/>
      <c r="J132" s="737"/>
      <c r="K132" s="737"/>
      <c r="L132" s="737"/>
      <c r="M132" s="737"/>
      <c r="N132" s="737"/>
      <c r="O132" s="737"/>
      <c r="P132" s="737"/>
      <c r="Q132" s="737"/>
      <c r="R132" s="737"/>
      <c r="S132" s="737"/>
      <c r="T132" s="737"/>
      <c r="U132" s="614"/>
    </row>
    <row r="133" spans="5:21" ht="15.75" customHeight="1" thickBot="1">
      <c r="E133" s="694"/>
      <c r="F133" s="183" t="s">
        <v>343</v>
      </c>
      <c r="G133" s="41">
        <v>1</v>
      </c>
      <c r="H133" s="615"/>
      <c r="I133" s="737"/>
      <c r="J133" s="737"/>
      <c r="K133" s="737"/>
      <c r="L133" s="737"/>
      <c r="M133" s="737"/>
      <c r="N133" s="737"/>
      <c r="O133" s="737"/>
      <c r="P133" s="737"/>
      <c r="Q133" s="737"/>
      <c r="R133" s="737"/>
      <c r="S133" s="737"/>
      <c r="T133" s="737"/>
      <c r="U133" s="615"/>
    </row>
    <row r="134" spans="5:21" ht="15.75" thickBot="1">
      <c r="E134" s="694"/>
      <c r="F134" s="183" t="s">
        <v>344</v>
      </c>
      <c r="G134" s="41">
        <v>5</v>
      </c>
      <c r="H134" s="705">
        <v>10</v>
      </c>
      <c r="I134" s="737">
        <v>10</v>
      </c>
      <c r="J134" s="737">
        <v>10</v>
      </c>
      <c r="K134" s="737">
        <v>10</v>
      </c>
      <c r="L134" s="737">
        <v>10</v>
      </c>
      <c r="M134" s="737">
        <v>5</v>
      </c>
      <c r="N134" s="737">
        <v>10</v>
      </c>
      <c r="O134" s="737">
        <v>10</v>
      </c>
      <c r="P134" s="737">
        <v>10</v>
      </c>
      <c r="Q134" s="737">
        <v>7</v>
      </c>
      <c r="R134" s="737">
        <v>5</v>
      </c>
      <c r="S134" s="737">
        <v>10</v>
      </c>
      <c r="T134" s="737">
        <v>5</v>
      </c>
      <c r="U134" s="624">
        <v>10</v>
      </c>
    </row>
    <row r="135" spans="5:21" ht="15.75" thickBot="1">
      <c r="E135" s="694"/>
      <c r="F135" s="184" t="s">
        <v>275</v>
      </c>
      <c r="G135" s="43">
        <v>5</v>
      </c>
      <c r="H135" s="790"/>
      <c r="I135" s="738"/>
      <c r="J135" s="738"/>
      <c r="K135" s="738"/>
      <c r="L135" s="738"/>
      <c r="M135" s="738"/>
      <c r="N135" s="732"/>
      <c r="O135" s="738"/>
      <c r="P135" s="738"/>
      <c r="Q135" s="738"/>
      <c r="R135" s="738"/>
      <c r="S135" s="738"/>
      <c r="T135" s="738"/>
      <c r="U135" s="625"/>
    </row>
    <row r="136" spans="5:21" ht="15.75" customHeight="1" thickBot="1">
      <c r="E136" s="639"/>
      <c r="F136" s="692" t="s">
        <v>214</v>
      </c>
      <c r="G136" s="777"/>
      <c r="H136" s="25">
        <v>4</v>
      </c>
      <c r="I136" s="290">
        <f aca="true" t="shared" si="15" ref="I136:T136">SUM(I124:I134)/10</f>
        <v>3.2</v>
      </c>
      <c r="J136" s="290">
        <f t="shared" si="15"/>
        <v>3.8</v>
      </c>
      <c r="K136" s="290">
        <f t="shared" si="15"/>
        <v>3.7</v>
      </c>
      <c r="L136" s="290">
        <f t="shared" si="15"/>
        <v>3.9</v>
      </c>
      <c r="M136" s="290">
        <f t="shared" si="15"/>
        <v>3.4</v>
      </c>
      <c r="N136" s="290">
        <f t="shared" si="15"/>
        <v>3.7</v>
      </c>
      <c r="O136" s="290">
        <f t="shared" si="15"/>
        <v>3.7</v>
      </c>
      <c r="P136" s="290">
        <f t="shared" si="15"/>
        <v>3.9</v>
      </c>
      <c r="Q136" s="290">
        <f t="shared" si="15"/>
        <v>3</v>
      </c>
      <c r="R136" s="290">
        <f t="shared" si="15"/>
        <v>2.7</v>
      </c>
      <c r="S136" s="290">
        <f t="shared" si="15"/>
        <v>3.8</v>
      </c>
      <c r="T136" s="290">
        <f t="shared" si="15"/>
        <v>2</v>
      </c>
      <c r="U136" s="25">
        <v>4</v>
      </c>
    </row>
    <row r="137" spans="5:21" ht="15.75" thickBot="1">
      <c r="E137" s="764" t="s">
        <v>319</v>
      </c>
      <c r="F137" s="190" t="s">
        <v>345</v>
      </c>
      <c r="G137" s="50">
        <v>5</v>
      </c>
      <c r="H137" s="614">
        <v>10</v>
      </c>
      <c r="I137" s="730">
        <v>9</v>
      </c>
      <c r="J137" s="730">
        <v>8</v>
      </c>
      <c r="K137" s="730">
        <v>10</v>
      </c>
      <c r="L137" s="730">
        <v>10</v>
      </c>
      <c r="M137" s="730">
        <v>9</v>
      </c>
      <c r="N137" s="806">
        <v>7</v>
      </c>
      <c r="O137" s="730">
        <v>9</v>
      </c>
      <c r="P137" s="730">
        <v>8</v>
      </c>
      <c r="Q137" s="730">
        <v>7</v>
      </c>
      <c r="R137" s="730">
        <v>10</v>
      </c>
      <c r="S137" s="730">
        <v>10</v>
      </c>
      <c r="T137" s="730">
        <v>7</v>
      </c>
      <c r="U137" s="615">
        <v>10</v>
      </c>
    </row>
    <row r="138" spans="5:21" ht="16.5" customHeight="1" thickBot="1">
      <c r="E138" s="764"/>
      <c r="F138" s="183" t="s">
        <v>346</v>
      </c>
      <c r="G138" s="41">
        <v>1</v>
      </c>
      <c r="H138" s="614"/>
      <c r="I138" s="730"/>
      <c r="J138" s="730"/>
      <c r="K138" s="730"/>
      <c r="L138" s="730"/>
      <c r="M138" s="730"/>
      <c r="N138" s="730"/>
      <c r="O138" s="730"/>
      <c r="P138" s="730"/>
      <c r="Q138" s="730"/>
      <c r="R138" s="730"/>
      <c r="S138" s="730"/>
      <c r="T138" s="730"/>
      <c r="U138" s="632"/>
    </row>
    <row r="139" spans="5:21" ht="18.75" customHeight="1" thickBot="1">
      <c r="E139" s="764"/>
      <c r="F139" s="183" t="s">
        <v>347</v>
      </c>
      <c r="G139" s="41">
        <v>4</v>
      </c>
      <c r="H139" s="615"/>
      <c r="I139" s="731"/>
      <c r="J139" s="731"/>
      <c r="K139" s="731"/>
      <c r="L139" s="731"/>
      <c r="M139" s="731"/>
      <c r="N139" s="731"/>
      <c r="O139" s="731"/>
      <c r="P139" s="731"/>
      <c r="Q139" s="731"/>
      <c r="R139" s="731"/>
      <c r="S139" s="731"/>
      <c r="T139" s="731"/>
      <c r="U139" s="632"/>
    </row>
    <row r="140" spans="5:21" ht="30" customHeight="1" thickBot="1">
      <c r="E140" s="764"/>
      <c r="F140" s="183" t="s">
        <v>348</v>
      </c>
      <c r="G140" s="41">
        <v>2</v>
      </c>
      <c r="H140" s="632">
        <v>10</v>
      </c>
      <c r="I140" s="732">
        <v>10</v>
      </c>
      <c r="J140" s="732">
        <v>8</v>
      </c>
      <c r="K140" s="732">
        <v>10</v>
      </c>
      <c r="L140" s="732">
        <v>8</v>
      </c>
      <c r="M140" s="732">
        <v>8</v>
      </c>
      <c r="N140" s="732">
        <v>6</v>
      </c>
      <c r="O140" s="732">
        <v>10</v>
      </c>
      <c r="P140" s="732">
        <v>3</v>
      </c>
      <c r="Q140" s="732">
        <v>8</v>
      </c>
      <c r="R140" s="732">
        <v>10</v>
      </c>
      <c r="S140" s="732">
        <v>10</v>
      </c>
      <c r="T140" s="732">
        <v>8</v>
      </c>
      <c r="U140" s="632">
        <v>10</v>
      </c>
    </row>
    <row r="141" spans="5:21" ht="27" customHeight="1" thickBot="1">
      <c r="E141" s="764"/>
      <c r="F141" s="183" t="s">
        <v>275</v>
      </c>
      <c r="G141" s="41">
        <v>2</v>
      </c>
      <c r="H141" s="632"/>
      <c r="I141" s="730"/>
      <c r="J141" s="730"/>
      <c r="K141" s="730"/>
      <c r="L141" s="730"/>
      <c r="M141" s="730"/>
      <c r="N141" s="730"/>
      <c r="O141" s="730"/>
      <c r="P141" s="730"/>
      <c r="Q141" s="730"/>
      <c r="R141" s="730"/>
      <c r="S141" s="730"/>
      <c r="T141" s="730"/>
      <c r="U141" s="632"/>
    </row>
    <row r="142" spans="5:21" ht="15.75" customHeight="1" thickBot="1">
      <c r="E142" s="764"/>
      <c r="F142" s="183" t="s">
        <v>334</v>
      </c>
      <c r="G142" s="41">
        <v>2</v>
      </c>
      <c r="H142" s="632"/>
      <c r="I142" s="731"/>
      <c r="J142" s="731"/>
      <c r="K142" s="731"/>
      <c r="L142" s="731"/>
      <c r="M142" s="731"/>
      <c r="N142" s="731"/>
      <c r="O142" s="731"/>
      <c r="P142" s="731"/>
      <c r="Q142" s="731"/>
      <c r="R142" s="731"/>
      <c r="S142" s="731"/>
      <c r="T142" s="731"/>
      <c r="U142" s="632"/>
    </row>
    <row r="143" spans="5:21" ht="15.75" customHeight="1" thickBot="1">
      <c r="E143" s="764"/>
      <c r="F143" s="449" t="s">
        <v>349</v>
      </c>
      <c r="G143" s="467">
        <v>10</v>
      </c>
      <c r="H143" s="754">
        <v>20</v>
      </c>
      <c r="I143" s="737">
        <v>17</v>
      </c>
      <c r="J143" s="737">
        <v>18</v>
      </c>
      <c r="K143" s="737">
        <v>19</v>
      </c>
      <c r="L143" s="737">
        <v>19</v>
      </c>
      <c r="M143" s="737">
        <v>19</v>
      </c>
      <c r="N143" s="737">
        <v>18</v>
      </c>
      <c r="O143" s="737">
        <v>19</v>
      </c>
      <c r="P143" s="737">
        <v>17</v>
      </c>
      <c r="Q143" s="737">
        <v>19</v>
      </c>
      <c r="R143" s="737">
        <v>19</v>
      </c>
      <c r="S143" s="737">
        <v>19</v>
      </c>
      <c r="T143" s="737">
        <v>17</v>
      </c>
      <c r="U143" s="771">
        <v>20</v>
      </c>
    </row>
    <row r="144" spans="5:21" ht="20.25" customHeight="1" thickBot="1">
      <c r="E144" s="764"/>
      <c r="F144" s="469" t="s">
        <v>268</v>
      </c>
      <c r="G144" s="470">
        <v>10</v>
      </c>
      <c r="H144" s="755"/>
      <c r="I144" s="738"/>
      <c r="J144" s="738"/>
      <c r="K144" s="738"/>
      <c r="L144" s="738"/>
      <c r="M144" s="738"/>
      <c r="N144" s="732"/>
      <c r="O144" s="738"/>
      <c r="P144" s="738"/>
      <c r="Q144" s="738"/>
      <c r="R144" s="738"/>
      <c r="S144" s="738"/>
      <c r="T144" s="738"/>
      <c r="U144" s="792"/>
    </row>
    <row r="145" spans="5:21" ht="20.25" customHeight="1" thickBot="1">
      <c r="E145" s="764"/>
      <c r="F145" s="616" t="s">
        <v>214</v>
      </c>
      <c r="G145" s="617"/>
      <c r="H145" s="106">
        <f aca="true" t="shared" si="16" ref="H145:T145">SUM(H137:H144)/10</f>
        <v>4</v>
      </c>
      <c r="I145" s="278">
        <f t="shared" si="16"/>
        <v>3.6</v>
      </c>
      <c r="J145" s="278">
        <f t="shared" si="16"/>
        <v>3.4</v>
      </c>
      <c r="K145" s="278">
        <f t="shared" si="16"/>
        <v>3.9</v>
      </c>
      <c r="L145" s="278">
        <f t="shared" si="16"/>
        <v>3.7</v>
      </c>
      <c r="M145" s="278">
        <f t="shared" si="16"/>
        <v>3.6</v>
      </c>
      <c r="N145" s="278">
        <f t="shared" si="16"/>
        <v>3.1</v>
      </c>
      <c r="O145" s="278">
        <f t="shared" si="16"/>
        <v>3.8</v>
      </c>
      <c r="P145" s="278">
        <f t="shared" si="16"/>
        <v>2.8</v>
      </c>
      <c r="Q145" s="278">
        <f t="shared" si="16"/>
        <v>3.4</v>
      </c>
      <c r="R145" s="278">
        <f t="shared" si="16"/>
        <v>3.9</v>
      </c>
      <c r="S145" s="278">
        <f t="shared" si="16"/>
        <v>3.9</v>
      </c>
      <c r="T145" s="278">
        <f t="shared" si="16"/>
        <v>3.2</v>
      </c>
      <c r="U145" s="83">
        <f>SUM(U137:U144)/10</f>
        <v>4</v>
      </c>
    </row>
    <row r="146" spans="5:21" ht="20.25" customHeight="1" thickBot="1">
      <c r="E146" s="694" t="s">
        <v>320</v>
      </c>
      <c r="F146" s="190" t="s">
        <v>350</v>
      </c>
      <c r="G146" s="50">
        <v>10</v>
      </c>
      <c r="H146" s="613">
        <v>20</v>
      </c>
      <c r="I146" s="731">
        <v>17</v>
      </c>
      <c r="J146" s="731">
        <v>12</v>
      </c>
      <c r="K146" s="731">
        <v>14</v>
      </c>
      <c r="L146" s="731">
        <v>22</v>
      </c>
      <c r="M146" s="731">
        <v>10</v>
      </c>
      <c r="N146" s="739">
        <v>10</v>
      </c>
      <c r="O146" s="731">
        <v>20</v>
      </c>
      <c r="P146" s="731">
        <v>20</v>
      </c>
      <c r="Q146" s="731">
        <v>14</v>
      </c>
      <c r="R146" s="731">
        <v>14</v>
      </c>
      <c r="S146" s="731">
        <v>20</v>
      </c>
      <c r="T146" s="731">
        <v>20</v>
      </c>
      <c r="U146" s="614">
        <v>20</v>
      </c>
    </row>
    <row r="147" spans="5:21" ht="20.25" customHeight="1" thickBot="1">
      <c r="E147" s="694"/>
      <c r="F147" s="183" t="s">
        <v>245</v>
      </c>
      <c r="G147" s="41">
        <v>5</v>
      </c>
      <c r="H147" s="614"/>
      <c r="I147" s="737"/>
      <c r="J147" s="737"/>
      <c r="K147" s="737"/>
      <c r="L147" s="737"/>
      <c r="M147" s="737"/>
      <c r="N147" s="737"/>
      <c r="O147" s="737"/>
      <c r="P147" s="737"/>
      <c r="Q147" s="737"/>
      <c r="R147" s="737"/>
      <c r="S147" s="737"/>
      <c r="T147" s="737"/>
      <c r="U147" s="614"/>
    </row>
    <row r="148" spans="5:21" ht="15.75" customHeight="1" thickBot="1">
      <c r="E148" s="694"/>
      <c r="F148" s="184" t="s">
        <v>246</v>
      </c>
      <c r="G148" s="43">
        <v>5</v>
      </c>
      <c r="H148" s="625"/>
      <c r="I148" s="738"/>
      <c r="J148" s="738"/>
      <c r="K148" s="738"/>
      <c r="L148" s="738"/>
      <c r="M148" s="738"/>
      <c r="N148" s="732"/>
      <c r="O148" s="738"/>
      <c r="P148" s="738"/>
      <c r="Q148" s="738"/>
      <c r="R148" s="738"/>
      <c r="S148" s="738"/>
      <c r="T148" s="738"/>
      <c r="U148" s="625"/>
    </row>
    <row r="149" spans="5:21" ht="15.75" customHeight="1" thickBot="1">
      <c r="E149" s="639"/>
      <c r="F149" s="692" t="s">
        <v>214</v>
      </c>
      <c r="G149" s="693"/>
      <c r="H149" s="86">
        <v>2</v>
      </c>
      <c r="I149" s="290">
        <f aca="true" t="shared" si="17" ref="I149:U149">SUM(I146)/10</f>
        <v>1.7</v>
      </c>
      <c r="J149" s="290">
        <f t="shared" si="17"/>
        <v>1.2</v>
      </c>
      <c r="K149" s="290">
        <f t="shared" si="17"/>
        <v>1.4</v>
      </c>
      <c r="L149" s="290">
        <f t="shared" si="17"/>
        <v>2.2</v>
      </c>
      <c r="M149" s="290">
        <f t="shared" si="17"/>
        <v>1</v>
      </c>
      <c r="N149" s="290">
        <f t="shared" si="17"/>
        <v>1</v>
      </c>
      <c r="O149" s="290">
        <f t="shared" si="17"/>
        <v>2</v>
      </c>
      <c r="P149" s="290">
        <f t="shared" si="17"/>
        <v>2</v>
      </c>
      <c r="Q149" s="290">
        <f t="shared" si="17"/>
        <v>1.4</v>
      </c>
      <c r="R149" s="290">
        <f t="shared" si="17"/>
        <v>1.4</v>
      </c>
      <c r="S149" s="290">
        <f t="shared" si="17"/>
        <v>2</v>
      </c>
      <c r="T149" s="290">
        <f t="shared" si="17"/>
        <v>2</v>
      </c>
      <c r="U149" s="359">
        <f t="shared" si="17"/>
        <v>2</v>
      </c>
    </row>
    <row r="150" spans="5:21" ht="15">
      <c r="E150" s="639" t="s">
        <v>325</v>
      </c>
      <c r="F150" s="448" t="s">
        <v>364</v>
      </c>
      <c r="G150" s="446">
        <v>10</v>
      </c>
      <c r="H150" s="446">
        <v>10</v>
      </c>
      <c r="I150" s="428">
        <v>8</v>
      </c>
      <c r="J150" s="428">
        <v>9</v>
      </c>
      <c r="K150" s="428">
        <v>10</v>
      </c>
      <c r="L150" s="428">
        <v>8</v>
      </c>
      <c r="M150" s="428">
        <v>7</v>
      </c>
      <c r="N150" s="438">
        <v>10</v>
      </c>
      <c r="O150" s="428">
        <v>8</v>
      </c>
      <c r="P150" s="428">
        <v>10</v>
      </c>
      <c r="Q150" s="428">
        <v>10</v>
      </c>
      <c r="R150" s="428">
        <v>10</v>
      </c>
      <c r="S150" s="428">
        <v>10</v>
      </c>
      <c r="T150" s="428">
        <v>10</v>
      </c>
      <c r="U150" s="462">
        <v>10</v>
      </c>
    </row>
    <row r="151" spans="5:21" ht="15">
      <c r="E151" s="640"/>
      <c r="F151" s="449" t="s">
        <v>365</v>
      </c>
      <c r="G151" s="450">
        <v>10</v>
      </c>
      <c r="H151" s="450">
        <v>10</v>
      </c>
      <c r="I151" s="426">
        <v>10</v>
      </c>
      <c r="J151" s="426">
        <v>10</v>
      </c>
      <c r="K151" s="426">
        <v>10</v>
      </c>
      <c r="L151" s="426">
        <v>10</v>
      </c>
      <c r="M151" s="426">
        <v>10</v>
      </c>
      <c r="N151" s="426">
        <v>9</v>
      </c>
      <c r="O151" s="426">
        <v>10</v>
      </c>
      <c r="P151" s="426">
        <v>9</v>
      </c>
      <c r="Q151" s="426">
        <v>9</v>
      </c>
      <c r="R151" s="426">
        <v>10</v>
      </c>
      <c r="S151" s="426">
        <v>9</v>
      </c>
      <c r="T151" s="426">
        <v>10</v>
      </c>
      <c r="U151" s="451">
        <v>10</v>
      </c>
    </row>
    <row r="152" spans="5:21" ht="15.75" customHeight="1">
      <c r="E152" s="640"/>
      <c r="F152" s="288" t="s">
        <v>366</v>
      </c>
      <c r="G152" s="9">
        <v>10</v>
      </c>
      <c r="H152" s="269">
        <v>10</v>
      </c>
      <c r="I152" s="426">
        <v>10</v>
      </c>
      <c r="J152" s="426">
        <v>10</v>
      </c>
      <c r="K152" s="426">
        <v>8</v>
      </c>
      <c r="L152" s="426">
        <v>10</v>
      </c>
      <c r="M152" s="426">
        <v>10</v>
      </c>
      <c r="N152" s="426">
        <v>10</v>
      </c>
      <c r="O152" s="426">
        <v>10</v>
      </c>
      <c r="P152" s="426">
        <v>6</v>
      </c>
      <c r="Q152" s="426">
        <v>10</v>
      </c>
      <c r="R152" s="426">
        <v>10</v>
      </c>
      <c r="S152" s="426">
        <v>10</v>
      </c>
      <c r="T152" s="426">
        <v>10</v>
      </c>
      <c r="U152" s="269">
        <v>10</v>
      </c>
    </row>
    <row r="153" spans="5:21" ht="15.75" thickBot="1">
      <c r="E153" s="640"/>
      <c r="F153" s="148" t="s">
        <v>367</v>
      </c>
      <c r="G153" s="17">
        <v>10</v>
      </c>
      <c r="H153" s="33">
        <v>10</v>
      </c>
      <c r="I153" s="429">
        <v>10</v>
      </c>
      <c r="J153" s="429">
        <v>10</v>
      </c>
      <c r="K153" s="429">
        <v>10</v>
      </c>
      <c r="L153" s="429">
        <v>10</v>
      </c>
      <c r="M153" s="429">
        <v>10</v>
      </c>
      <c r="N153" s="430">
        <v>8</v>
      </c>
      <c r="O153" s="429">
        <v>10</v>
      </c>
      <c r="P153" s="429">
        <v>10</v>
      </c>
      <c r="Q153" s="429">
        <v>10</v>
      </c>
      <c r="R153" s="429">
        <v>10</v>
      </c>
      <c r="S153" s="429">
        <v>10</v>
      </c>
      <c r="T153" s="429">
        <v>10</v>
      </c>
      <c r="U153" s="33">
        <v>10</v>
      </c>
    </row>
    <row r="154" spans="5:21" ht="15.75" thickBot="1">
      <c r="E154" s="641"/>
      <c r="F154" s="616" t="s">
        <v>214</v>
      </c>
      <c r="G154" s="617"/>
      <c r="H154" s="86">
        <v>4</v>
      </c>
      <c r="I154" s="290">
        <f aca="true" t="shared" si="18" ref="I154:T154">SUM(I150:I153)/10</f>
        <v>3.8</v>
      </c>
      <c r="J154" s="290">
        <f t="shared" si="18"/>
        <v>3.9</v>
      </c>
      <c r="K154" s="290">
        <f t="shared" si="18"/>
        <v>3.8</v>
      </c>
      <c r="L154" s="290">
        <f t="shared" si="18"/>
        <v>3.8</v>
      </c>
      <c r="M154" s="290">
        <f t="shared" si="18"/>
        <v>3.7</v>
      </c>
      <c r="N154" s="290">
        <f t="shared" si="18"/>
        <v>3.7</v>
      </c>
      <c r="O154" s="290">
        <f t="shared" si="18"/>
        <v>3.8</v>
      </c>
      <c r="P154" s="290">
        <f t="shared" si="18"/>
        <v>3.5</v>
      </c>
      <c r="Q154" s="290">
        <f t="shared" si="18"/>
        <v>3.9</v>
      </c>
      <c r="R154" s="290">
        <f t="shared" si="18"/>
        <v>4</v>
      </c>
      <c r="S154" s="290">
        <f t="shared" si="18"/>
        <v>3.9</v>
      </c>
      <c r="T154" s="290">
        <f t="shared" si="18"/>
        <v>4</v>
      </c>
      <c r="U154" s="25">
        <v>4</v>
      </c>
    </row>
    <row r="155" spans="5:21" ht="15.75" customHeight="1" thickBot="1">
      <c r="E155" s="694" t="s">
        <v>327</v>
      </c>
      <c r="F155" s="182" t="s">
        <v>374</v>
      </c>
      <c r="G155" s="38">
        <v>24</v>
      </c>
      <c r="H155" s="613">
        <v>40</v>
      </c>
      <c r="I155" s="731">
        <v>28</v>
      </c>
      <c r="J155" s="731">
        <v>30</v>
      </c>
      <c r="K155" s="731">
        <v>22</v>
      </c>
      <c r="L155" s="731">
        <v>28</v>
      </c>
      <c r="M155" s="731">
        <v>34</v>
      </c>
      <c r="N155" s="739">
        <v>24</v>
      </c>
      <c r="O155" s="731">
        <v>24</v>
      </c>
      <c r="P155" s="731">
        <v>24</v>
      </c>
      <c r="Q155" s="731">
        <v>28</v>
      </c>
      <c r="R155" s="731">
        <v>18</v>
      </c>
      <c r="S155" s="731">
        <v>36</v>
      </c>
      <c r="T155" s="731">
        <v>28</v>
      </c>
      <c r="U155" s="614">
        <v>40</v>
      </c>
    </row>
    <row r="156" spans="5:21" ht="15.75" thickBot="1">
      <c r="E156" s="694"/>
      <c r="F156" s="183" t="s">
        <v>375</v>
      </c>
      <c r="G156" s="41">
        <v>10</v>
      </c>
      <c r="H156" s="614"/>
      <c r="I156" s="737"/>
      <c r="J156" s="737"/>
      <c r="K156" s="737"/>
      <c r="L156" s="737"/>
      <c r="M156" s="737"/>
      <c r="N156" s="737"/>
      <c r="O156" s="737"/>
      <c r="P156" s="737"/>
      <c r="Q156" s="737"/>
      <c r="R156" s="737"/>
      <c r="S156" s="737"/>
      <c r="T156" s="737"/>
      <c r="U156" s="614"/>
    </row>
    <row r="157" spans="5:21" ht="15.75" thickBot="1">
      <c r="E157" s="694"/>
      <c r="F157" s="183" t="s">
        <v>376</v>
      </c>
      <c r="G157" s="41">
        <v>6</v>
      </c>
      <c r="H157" s="615"/>
      <c r="I157" s="737"/>
      <c r="J157" s="737"/>
      <c r="K157" s="737"/>
      <c r="L157" s="737"/>
      <c r="M157" s="737"/>
      <c r="N157" s="737"/>
      <c r="O157" s="737"/>
      <c r="P157" s="737"/>
      <c r="Q157" s="737"/>
      <c r="R157" s="737"/>
      <c r="S157" s="737"/>
      <c r="T157" s="737"/>
      <c r="U157" s="615"/>
    </row>
    <row r="158" spans="5:21" ht="15.75" customHeight="1" thickBot="1">
      <c r="E158" s="694"/>
      <c r="F158" s="183" t="s">
        <v>377</v>
      </c>
      <c r="G158" s="41">
        <v>10</v>
      </c>
      <c r="H158" s="624">
        <v>10</v>
      </c>
      <c r="I158" s="737">
        <v>8</v>
      </c>
      <c r="J158" s="737">
        <v>0</v>
      </c>
      <c r="K158" s="737">
        <v>10</v>
      </c>
      <c r="L158" s="737">
        <v>10</v>
      </c>
      <c r="M158" s="737">
        <v>10</v>
      </c>
      <c r="N158" s="737">
        <v>6</v>
      </c>
      <c r="O158" s="737">
        <v>10</v>
      </c>
      <c r="P158" s="737">
        <v>10</v>
      </c>
      <c r="Q158" s="737">
        <v>10</v>
      </c>
      <c r="R158" s="737">
        <v>10</v>
      </c>
      <c r="S158" s="737">
        <v>10</v>
      </c>
      <c r="T158" s="737">
        <v>8</v>
      </c>
      <c r="U158" s="624">
        <v>10</v>
      </c>
    </row>
    <row r="159" spans="5:21" ht="15.75" thickBot="1">
      <c r="E159" s="694"/>
      <c r="F159" s="184" t="s">
        <v>378</v>
      </c>
      <c r="G159" s="64" t="s">
        <v>71</v>
      </c>
      <c r="H159" s="625"/>
      <c r="I159" s="738"/>
      <c r="J159" s="738"/>
      <c r="K159" s="738"/>
      <c r="L159" s="738"/>
      <c r="M159" s="738"/>
      <c r="N159" s="738"/>
      <c r="O159" s="738"/>
      <c r="P159" s="738"/>
      <c r="Q159" s="738"/>
      <c r="R159" s="738"/>
      <c r="S159" s="738"/>
      <c r="T159" s="738"/>
      <c r="U159" s="625"/>
    </row>
    <row r="160" spans="5:21" ht="15.75" customHeight="1" thickBot="1">
      <c r="E160" s="694"/>
      <c r="F160" s="616" t="s">
        <v>214</v>
      </c>
      <c r="G160" s="617"/>
      <c r="H160" s="86">
        <v>5</v>
      </c>
      <c r="I160" s="290">
        <f aca="true" t="shared" si="19" ref="I160:T160">SUM(I155:I158)/10</f>
        <v>3.6</v>
      </c>
      <c r="J160" s="290">
        <f t="shared" si="19"/>
        <v>3</v>
      </c>
      <c r="K160" s="290">
        <f t="shared" si="19"/>
        <v>3.2</v>
      </c>
      <c r="L160" s="290">
        <f t="shared" si="19"/>
        <v>3.8</v>
      </c>
      <c r="M160" s="290">
        <f t="shared" si="19"/>
        <v>4.4</v>
      </c>
      <c r="N160" s="290">
        <f t="shared" si="19"/>
        <v>3</v>
      </c>
      <c r="O160" s="290">
        <f t="shared" si="19"/>
        <v>3.4</v>
      </c>
      <c r="P160" s="290">
        <f t="shared" si="19"/>
        <v>3.4</v>
      </c>
      <c r="Q160" s="290">
        <f t="shared" si="19"/>
        <v>3.8</v>
      </c>
      <c r="R160" s="290">
        <f t="shared" si="19"/>
        <v>2.8</v>
      </c>
      <c r="S160" s="290">
        <f t="shared" si="19"/>
        <v>4.6</v>
      </c>
      <c r="T160" s="290">
        <f t="shared" si="19"/>
        <v>3.6</v>
      </c>
      <c r="U160" s="86">
        <v>5</v>
      </c>
    </row>
    <row r="161" spans="5:21" ht="15.75">
      <c r="E161" s="791" t="s">
        <v>363</v>
      </c>
      <c r="F161" s="791"/>
      <c r="G161" s="791"/>
      <c r="H161" s="310">
        <f>SUM(H114+H123+H136+H145+H149+H154+H160)</f>
        <v>28</v>
      </c>
      <c r="I161" s="362">
        <f aca="true" t="shared" si="20" ref="I161:T161">SUM(I114+I123+I136+I145+I149+I154+I160)</f>
        <v>23.500000000000004</v>
      </c>
      <c r="J161" s="362">
        <f t="shared" si="20"/>
        <v>23.5</v>
      </c>
      <c r="K161" s="362">
        <f t="shared" si="20"/>
        <v>24.599999999999998</v>
      </c>
      <c r="L161" s="362">
        <f t="shared" si="20"/>
        <v>26</v>
      </c>
      <c r="M161" s="362">
        <f t="shared" si="20"/>
        <v>24.5</v>
      </c>
      <c r="N161" s="362">
        <f t="shared" si="20"/>
        <v>21.1</v>
      </c>
      <c r="O161" s="362">
        <f t="shared" si="20"/>
        <v>25.5</v>
      </c>
      <c r="P161" s="362">
        <f t="shared" si="20"/>
        <v>23.9</v>
      </c>
      <c r="Q161" s="362">
        <f t="shared" si="20"/>
        <v>22.6</v>
      </c>
      <c r="R161" s="362">
        <f t="shared" si="20"/>
        <v>22.400000000000002</v>
      </c>
      <c r="S161" s="362">
        <f t="shared" si="20"/>
        <v>26.200000000000003</v>
      </c>
      <c r="T161" s="362">
        <f t="shared" si="20"/>
        <v>22.700000000000003</v>
      </c>
      <c r="U161" s="363">
        <f>SUM(U114+U123+U136+U145+U149+U154+U160)</f>
        <v>28</v>
      </c>
    </row>
    <row r="162" spans="5:21" ht="15.75">
      <c r="E162" s="302"/>
      <c r="F162" s="302"/>
      <c r="G162" s="302"/>
      <c r="H162" s="179"/>
      <c r="I162" s="440"/>
      <c r="J162" s="440"/>
      <c r="K162" s="440"/>
      <c r="L162" s="440"/>
      <c r="M162" s="440"/>
      <c r="N162" s="440"/>
      <c r="O162" s="440"/>
      <c r="P162" s="440"/>
      <c r="Q162" s="440"/>
      <c r="R162" s="440"/>
      <c r="S162" s="440"/>
      <c r="T162" s="440"/>
      <c r="U162" s="365"/>
    </row>
    <row r="163" spans="5:21" ht="15.75" customHeight="1" thickBot="1">
      <c r="E163" s="302"/>
      <c r="F163" s="302"/>
      <c r="G163" s="302"/>
      <c r="H163" s="179"/>
      <c r="I163" s="441"/>
      <c r="J163" s="441"/>
      <c r="K163" s="441"/>
      <c r="L163" s="441"/>
      <c r="M163" s="441"/>
      <c r="N163" s="441"/>
      <c r="O163" s="441"/>
      <c r="P163" s="441"/>
      <c r="Q163" s="441"/>
      <c r="R163" s="441"/>
      <c r="S163" s="441"/>
      <c r="T163" s="441"/>
      <c r="U163" s="367"/>
    </row>
    <row r="164" spans="5:21" ht="15.75" thickBot="1">
      <c r="E164" s="764" t="s">
        <v>322</v>
      </c>
      <c r="F164" s="190" t="s">
        <v>379</v>
      </c>
      <c r="G164" s="50">
        <v>12</v>
      </c>
      <c r="H164" s="613">
        <v>30</v>
      </c>
      <c r="I164" s="739">
        <v>30</v>
      </c>
      <c r="J164" s="739">
        <v>29</v>
      </c>
      <c r="K164" s="739">
        <v>25</v>
      </c>
      <c r="L164" s="739">
        <v>30</v>
      </c>
      <c r="M164" s="739">
        <v>24</v>
      </c>
      <c r="N164" s="739">
        <v>25</v>
      </c>
      <c r="O164" s="739">
        <v>30</v>
      </c>
      <c r="P164" s="739">
        <v>30</v>
      </c>
      <c r="Q164" s="739">
        <v>29</v>
      </c>
      <c r="R164" s="739">
        <v>28</v>
      </c>
      <c r="S164" s="739">
        <v>30</v>
      </c>
      <c r="T164" s="739">
        <v>22</v>
      </c>
      <c r="U164" s="613">
        <v>30</v>
      </c>
    </row>
    <row r="165" spans="5:21" ht="15.75" thickBot="1">
      <c r="E165" s="764"/>
      <c r="F165" s="183" t="s">
        <v>380</v>
      </c>
      <c r="G165" s="41">
        <v>4</v>
      </c>
      <c r="H165" s="614"/>
      <c r="I165" s="737"/>
      <c r="J165" s="737"/>
      <c r="K165" s="737"/>
      <c r="L165" s="737"/>
      <c r="M165" s="737"/>
      <c r="N165" s="737"/>
      <c r="O165" s="737"/>
      <c r="P165" s="737"/>
      <c r="Q165" s="737"/>
      <c r="R165" s="737"/>
      <c r="S165" s="737"/>
      <c r="T165" s="737"/>
      <c r="U165" s="614"/>
    </row>
    <row r="166" spans="5:21" ht="15.75" thickBot="1">
      <c r="E166" s="764"/>
      <c r="F166" s="183" t="s">
        <v>381</v>
      </c>
      <c r="G166" s="41">
        <v>4</v>
      </c>
      <c r="H166" s="614"/>
      <c r="I166" s="737"/>
      <c r="J166" s="737"/>
      <c r="K166" s="737"/>
      <c r="L166" s="737"/>
      <c r="M166" s="737"/>
      <c r="N166" s="737"/>
      <c r="O166" s="737"/>
      <c r="P166" s="737"/>
      <c r="Q166" s="737"/>
      <c r="R166" s="737"/>
      <c r="S166" s="737"/>
      <c r="T166" s="737"/>
      <c r="U166" s="614"/>
    </row>
    <row r="167" spans="5:21" ht="15.75" customHeight="1" thickBot="1">
      <c r="E167" s="764"/>
      <c r="F167" s="183" t="s">
        <v>382</v>
      </c>
      <c r="G167" s="41">
        <v>5</v>
      </c>
      <c r="H167" s="614"/>
      <c r="I167" s="737"/>
      <c r="J167" s="737"/>
      <c r="K167" s="737"/>
      <c r="L167" s="737"/>
      <c r="M167" s="737"/>
      <c r="N167" s="737"/>
      <c r="O167" s="737"/>
      <c r="P167" s="737"/>
      <c r="Q167" s="737"/>
      <c r="R167" s="737"/>
      <c r="S167" s="737"/>
      <c r="T167" s="737"/>
      <c r="U167" s="614"/>
    </row>
    <row r="168" spans="5:21" ht="15.75" customHeight="1" thickBot="1">
      <c r="E168" s="764"/>
      <c r="F168" s="184" t="s">
        <v>383</v>
      </c>
      <c r="G168" s="43">
        <v>5</v>
      </c>
      <c r="H168" s="625"/>
      <c r="I168" s="732"/>
      <c r="J168" s="732"/>
      <c r="K168" s="732"/>
      <c r="L168" s="732"/>
      <c r="M168" s="732"/>
      <c r="N168" s="732"/>
      <c r="O168" s="732"/>
      <c r="P168" s="732"/>
      <c r="Q168" s="732"/>
      <c r="R168" s="732"/>
      <c r="S168" s="732"/>
      <c r="T168" s="732"/>
      <c r="U168" s="614"/>
    </row>
    <row r="169" spans="5:21" ht="15.75" thickBot="1">
      <c r="E169" s="765"/>
      <c r="F169" s="692" t="s">
        <v>214</v>
      </c>
      <c r="G169" s="693"/>
      <c r="H169" s="86">
        <v>3</v>
      </c>
      <c r="I169" s="290">
        <f aca="true" t="shared" si="21" ref="I169:T169">SUM(I164)/10</f>
        <v>3</v>
      </c>
      <c r="J169" s="290">
        <f t="shared" si="21"/>
        <v>2.9</v>
      </c>
      <c r="K169" s="290">
        <f t="shared" si="21"/>
        <v>2.5</v>
      </c>
      <c r="L169" s="290">
        <f t="shared" si="21"/>
        <v>3</v>
      </c>
      <c r="M169" s="290">
        <f t="shared" si="21"/>
        <v>2.4</v>
      </c>
      <c r="N169" s="290">
        <f t="shared" si="21"/>
        <v>2.5</v>
      </c>
      <c r="O169" s="290">
        <f t="shared" si="21"/>
        <v>3</v>
      </c>
      <c r="P169" s="290">
        <f t="shared" si="21"/>
        <v>3</v>
      </c>
      <c r="Q169" s="290">
        <f t="shared" si="21"/>
        <v>2.9</v>
      </c>
      <c r="R169" s="290">
        <f t="shared" si="21"/>
        <v>2.8</v>
      </c>
      <c r="S169" s="290">
        <f t="shared" si="21"/>
        <v>3</v>
      </c>
      <c r="T169" s="290">
        <f t="shared" si="21"/>
        <v>2.2</v>
      </c>
      <c r="U169" s="25">
        <v>3</v>
      </c>
    </row>
    <row r="170" spans="5:21" ht="15.75" customHeight="1" thickBot="1">
      <c r="E170" s="694" t="s">
        <v>323</v>
      </c>
      <c r="F170" s="190" t="s">
        <v>384</v>
      </c>
      <c r="G170" s="50">
        <v>10</v>
      </c>
      <c r="H170" s="613">
        <v>20</v>
      </c>
      <c r="I170" s="739">
        <v>20</v>
      </c>
      <c r="J170" s="739">
        <v>20</v>
      </c>
      <c r="K170" s="739">
        <v>20</v>
      </c>
      <c r="L170" s="739">
        <v>20</v>
      </c>
      <c r="M170" s="739">
        <v>20</v>
      </c>
      <c r="N170" s="739">
        <v>20</v>
      </c>
      <c r="O170" s="739">
        <v>20</v>
      </c>
      <c r="P170" s="739">
        <v>20</v>
      </c>
      <c r="Q170" s="739">
        <v>20</v>
      </c>
      <c r="R170" s="739">
        <v>20</v>
      </c>
      <c r="S170" s="739">
        <v>20</v>
      </c>
      <c r="T170" s="739">
        <v>20</v>
      </c>
      <c r="U170" s="613">
        <v>20</v>
      </c>
    </row>
    <row r="171" spans="5:21" ht="15.75" customHeight="1" thickBot="1">
      <c r="E171" s="694"/>
      <c r="F171" s="183" t="s">
        <v>245</v>
      </c>
      <c r="G171" s="41">
        <v>10</v>
      </c>
      <c r="H171" s="615"/>
      <c r="I171" s="737"/>
      <c r="J171" s="737"/>
      <c r="K171" s="737"/>
      <c r="L171" s="737"/>
      <c r="M171" s="737"/>
      <c r="N171" s="737"/>
      <c r="O171" s="737"/>
      <c r="P171" s="737"/>
      <c r="Q171" s="737"/>
      <c r="R171" s="737"/>
      <c r="S171" s="737"/>
      <c r="T171" s="737"/>
      <c r="U171" s="615"/>
    </row>
    <row r="172" spans="5:21" ht="15.75" thickBot="1">
      <c r="E172" s="694"/>
      <c r="F172" s="184" t="s">
        <v>385</v>
      </c>
      <c r="G172" s="43">
        <v>10</v>
      </c>
      <c r="H172" s="33">
        <v>10</v>
      </c>
      <c r="I172" s="430">
        <v>10</v>
      </c>
      <c r="J172" s="430">
        <v>10</v>
      </c>
      <c r="K172" s="430">
        <v>10</v>
      </c>
      <c r="L172" s="430">
        <v>10</v>
      </c>
      <c r="M172" s="430">
        <v>10</v>
      </c>
      <c r="N172" s="430">
        <v>10</v>
      </c>
      <c r="O172" s="430">
        <v>10</v>
      </c>
      <c r="P172" s="430">
        <v>10</v>
      </c>
      <c r="Q172" s="430">
        <v>10</v>
      </c>
      <c r="R172" s="430">
        <v>10</v>
      </c>
      <c r="S172" s="430">
        <v>10</v>
      </c>
      <c r="T172" s="430">
        <v>10</v>
      </c>
      <c r="U172" s="35">
        <v>10</v>
      </c>
    </row>
    <row r="173" spans="5:21" ht="15.75" thickBot="1">
      <c r="E173" s="639"/>
      <c r="F173" s="692" t="s">
        <v>214</v>
      </c>
      <c r="G173" s="693"/>
      <c r="H173" s="340">
        <f aca="true" t="shared" si="22" ref="H173:U173">SUM(H170:H172)/10</f>
        <v>3</v>
      </c>
      <c r="I173" s="290">
        <f t="shared" si="22"/>
        <v>3</v>
      </c>
      <c r="J173" s="290">
        <f t="shared" si="22"/>
        <v>3</v>
      </c>
      <c r="K173" s="290">
        <f t="shared" si="22"/>
        <v>3</v>
      </c>
      <c r="L173" s="290">
        <f t="shared" si="22"/>
        <v>3</v>
      </c>
      <c r="M173" s="290">
        <f t="shared" si="22"/>
        <v>3</v>
      </c>
      <c r="N173" s="290">
        <f t="shared" si="22"/>
        <v>3</v>
      </c>
      <c r="O173" s="290">
        <f t="shared" si="22"/>
        <v>3</v>
      </c>
      <c r="P173" s="290">
        <f t="shared" si="22"/>
        <v>3</v>
      </c>
      <c r="Q173" s="290">
        <f t="shared" si="22"/>
        <v>3</v>
      </c>
      <c r="R173" s="290">
        <f t="shared" si="22"/>
        <v>3</v>
      </c>
      <c r="S173" s="290">
        <f t="shared" si="22"/>
        <v>3</v>
      </c>
      <c r="T173" s="290">
        <f t="shared" si="22"/>
        <v>3</v>
      </c>
      <c r="U173" s="359">
        <f t="shared" si="22"/>
        <v>3</v>
      </c>
    </row>
    <row r="174" spans="5:21" ht="15.75" thickBot="1">
      <c r="E174" s="694" t="s">
        <v>324</v>
      </c>
      <c r="F174" s="181" t="s">
        <v>386</v>
      </c>
      <c r="G174" s="46">
        <v>10</v>
      </c>
      <c r="H174" s="25">
        <v>10</v>
      </c>
      <c r="I174" s="437">
        <v>10</v>
      </c>
      <c r="J174" s="437">
        <v>10</v>
      </c>
      <c r="K174" s="437">
        <v>6</v>
      </c>
      <c r="L174" s="437">
        <v>10</v>
      </c>
      <c r="M174" s="437">
        <v>10</v>
      </c>
      <c r="N174" s="437">
        <v>6</v>
      </c>
      <c r="O174" s="437">
        <v>10</v>
      </c>
      <c r="P174" s="437">
        <v>10</v>
      </c>
      <c r="Q174" s="437">
        <v>10</v>
      </c>
      <c r="R174" s="437">
        <v>10</v>
      </c>
      <c r="S174" s="437">
        <v>10</v>
      </c>
      <c r="T174" s="437">
        <v>10</v>
      </c>
      <c r="U174" s="25">
        <v>10</v>
      </c>
    </row>
    <row r="175" spans="5:21" ht="15.75" customHeight="1" thickBot="1">
      <c r="E175" s="639"/>
      <c r="F175" s="692" t="s">
        <v>214</v>
      </c>
      <c r="G175" s="693"/>
      <c r="H175" s="150">
        <v>1</v>
      </c>
      <c r="I175" s="290">
        <f aca="true" t="shared" si="23" ref="I175:T175">SUM(I174)/10</f>
        <v>1</v>
      </c>
      <c r="J175" s="290">
        <f t="shared" si="23"/>
        <v>1</v>
      </c>
      <c r="K175" s="290">
        <f t="shared" si="23"/>
        <v>0.6</v>
      </c>
      <c r="L175" s="290">
        <f t="shared" si="23"/>
        <v>1</v>
      </c>
      <c r="M175" s="290">
        <f t="shared" si="23"/>
        <v>1</v>
      </c>
      <c r="N175" s="290">
        <f t="shared" si="23"/>
        <v>0.6</v>
      </c>
      <c r="O175" s="290">
        <f t="shared" si="23"/>
        <v>1</v>
      </c>
      <c r="P175" s="290">
        <f t="shared" si="23"/>
        <v>1</v>
      </c>
      <c r="Q175" s="290">
        <f t="shared" si="23"/>
        <v>1</v>
      </c>
      <c r="R175" s="290">
        <f t="shared" si="23"/>
        <v>1</v>
      </c>
      <c r="S175" s="290">
        <f t="shared" si="23"/>
        <v>1</v>
      </c>
      <c r="T175" s="290">
        <f t="shared" si="23"/>
        <v>1</v>
      </c>
      <c r="U175" s="25">
        <v>1</v>
      </c>
    </row>
    <row r="176" spans="5:21" ht="16.5" customHeight="1" thickBot="1">
      <c r="E176" s="694" t="s">
        <v>328</v>
      </c>
      <c r="F176" s="192" t="s">
        <v>396</v>
      </c>
      <c r="G176" s="51">
        <v>14</v>
      </c>
      <c r="H176" s="613">
        <v>20</v>
      </c>
      <c r="I176" s="739">
        <v>13</v>
      </c>
      <c r="J176" s="739">
        <v>20</v>
      </c>
      <c r="K176" s="739">
        <v>20</v>
      </c>
      <c r="L176" s="739">
        <v>20</v>
      </c>
      <c r="M176" s="739">
        <v>18</v>
      </c>
      <c r="N176" s="739">
        <v>18</v>
      </c>
      <c r="O176" s="739">
        <v>17</v>
      </c>
      <c r="P176" s="739">
        <v>19</v>
      </c>
      <c r="Q176" s="739">
        <v>14</v>
      </c>
      <c r="R176" s="739">
        <v>20</v>
      </c>
      <c r="S176" s="739">
        <v>20</v>
      </c>
      <c r="T176" s="739">
        <v>16</v>
      </c>
      <c r="U176" s="150">
        <v>20</v>
      </c>
    </row>
    <row r="177" spans="5:21" ht="15.75" thickBot="1">
      <c r="E177" s="694"/>
      <c r="F177" s="173" t="s">
        <v>331</v>
      </c>
      <c r="G177" s="20">
        <v>6</v>
      </c>
      <c r="H177" s="615"/>
      <c r="I177" s="737"/>
      <c r="J177" s="737"/>
      <c r="K177" s="737"/>
      <c r="L177" s="737"/>
      <c r="M177" s="737"/>
      <c r="N177" s="737"/>
      <c r="O177" s="737"/>
      <c r="P177" s="737"/>
      <c r="Q177" s="737"/>
      <c r="R177" s="737"/>
      <c r="S177" s="737"/>
      <c r="T177" s="737"/>
      <c r="U177" s="86"/>
    </row>
    <row r="178" spans="5:21" ht="15.75" thickBot="1">
      <c r="E178" s="694"/>
      <c r="F178" s="186" t="s">
        <v>387</v>
      </c>
      <c r="G178" s="20">
        <v>6</v>
      </c>
      <c r="H178" s="624">
        <v>10</v>
      </c>
      <c r="I178" s="737">
        <v>0</v>
      </c>
      <c r="J178" s="737">
        <v>10</v>
      </c>
      <c r="K178" s="737">
        <v>10</v>
      </c>
      <c r="L178" s="737">
        <v>8</v>
      </c>
      <c r="M178" s="737">
        <v>8</v>
      </c>
      <c r="N178" s="737">
        <v>4</v>
      </c>
      <c r="O178" s="737">
        <v>8</v>
      </c>
      <c r="P178" s="737">
        <v>10</v>
      </c>
      <c r="Q178" s="737">
        <v>0</v>
      </c>
      <c r="R178" s="737">
        <v>8</v>
      </c>
      <c r="S178" s="737">
        <v>8</v>
      </c>
      <c r="T178" s="737">
        <v>0</v>
      </c>
      <c r="U178" s="624">
        <v>10</v>
      </c>
    </row>
    <row r="179" spans="5:21" ht="15.75" thickBot="1">
      <c r="E179" s="694"/>
      <c r="F179" s="186" t="s">
        <v>275</v>
      </c>
      <c r="G179" s="57">
        <v>4</v>
      </c>
      <c r="H179" s="615"/>
      <c r="I179" s="737"/>
      <c r="J179" s="737"/>
      <c r="K179" s="737"/>
      <c r="L179" s="737"/>
      <c r="M179" s="737"/>
      <c r="N179" s="737"/>
      <c r="O179" s="737"/>
      <c r="P179" s="737"/>
      <c r="Q179" s="737"/>
      <c r="R179" s="737"/>
      <c r="S179" s="737"/>
      <c r="T179" s="737"/>
      <c r="U179" s="615"/>
    </row>
    <row r="180" spans="5:21" ht="15.75" thickBot="1">
      <c r="E180" s="694"/>
      <c r="F180" s="187" t="s">
        <v>388</v>
      </c>
      <c r="G180" s="17">
        <v>10</v>
      </c>
      <c r="H180" s="33">
        <v>10</v>
      </c>
      <c r="I180" s="430">
        <v>0</v>
      </c>
      <c r="J180" s="430">
        <v>6</v>
      </c>
      <c r="K180" s="430">
        <v>7</v>
      </c>
      <c r="L180" s="430">
        <v>10</v>
      </c>
      <c r="M180" s="430">
        <v>10</v>
      </c>
      <c r="N180" s="430">
        <v>10</v>
      </c>
      <c r="O180" s="430">
        <v>6</v>
      </c>
      <c r="P180" s="430">
        <v>6</v>
      </c>
      <c r="Q180" s="430">
        <v>10</v>
      </c>
      <c r="R180" s="430">
        <v>4</v>
      </c>
      <c r="S180" s="430">
        <v>0</v>
      </c>
      <c r="T180" s="430">
        <v>0</v>
      </c>
      <c r="U180" s="33">
        <v>10</v>
      </c>
    </row>
    <row r="181" spans="5:21" ht="15.75" thickBot="1">
      <c r="E181" s="639"/>
      <c r="F181" s="692" t="s">
        <v>214</v>
      </c>
      <c r="G181" s="693"/>
      <c r="H181" s="86">
        <v>4</v>
      </c>
      <c r="I181" s="398">
        <f aca="true" t="shared" si="24" ref="I181:T181">SUM(I176:I180)/10</f>
        <v>1.3</v>
      </c>
      <c r="J181" s="290">
        <f t="shared" si="24"/>
        <v>3.6</v>
      </c>
      <c r="K181" s="290">
        <f t="shared" si="24"/>
        <v>3.7</v>
      </c>
      <c r="L181" s="290">
        <f t="shared" si="24"/>
        <v>3.8</v>
      </c>
      <c r="M181" s="290">
        <f t="shared" si="24"/>
        <v>3.6</v>
      </c>
      <c r="N181" s="290">
        <f t="shared" si="24"/>
        <v>3.2</v>
      </c>
      <c r="O181" s="290">
        <f t="shared" si="24"/>
        <v>3.1</v>
      </c>
      <c r="P181" s="290">
        <f t="shared" si="24"/>
        <v>3.5</v>
      </c>
      <c r="Q181" s="290">
        <f t="shared" si="24"/>
        <v>2.4</v>
      </c>
      <c r="R181" s="290">
        <f t="shared" si="24"/>
        <v>3.2</v>
      </c>
      <c r="S181" s="290">
        <f t="shared" si="24"/>
        <v>2.8</v>
      </c>
      <c r="T181" s="398">
        <f t="shared" si="24"/>
        <v>1.6</v>
      </c>
      <c r="U181" s="25">
        <v>4</v>
      </c>
    </row>
    <row r="182" spans="5:21" ht="16.5" thickBot="1">
      <c r="E182" s="791" t="s">
        <v>368</v>
      </c>
      <c r="F182" s="791"/>
      <c r="G182" s="791"/>
      <c r="H182" s="310">
        <f>SUM(H169+H173+H175+H181)</f>
        <v>11</v>
      </c>
      <c r="I182" s="357">
        <f aca="true" t="shared" si="25" ref="I182:T182">SUM(I169+I173+I175+I181)</f>
        <v>8.3</v>
      </c>
      <c r="J182" s="357">
        <f t="shared" si="25"/>
        <v>10.5</v>
      </c>
      <c r="K182" s="357">
        <f t="shared" si="25"/>
        <v>9.8</v>
      </c>
      <c r="L182" s="357">
        <f t="shared" si="25"/>
        <v>10.8</v>
      </c>
      <c r="M182" s="357">
        <f t="shared" si="25"/>
        <v>10</v>
      </c>
      <c r="N182" s="357">
        <f t="shared" si="25"/>
        <v>9.3</v>
      </c>
      <c r="O182" s="357">
        <f t="shared" si="25"/>
        <v>10.1</v>
      </c>
      <c r="P182" s="357">
        <f t="shared" si="25"/>
        <v>10.5</v>
      </c>
      <c r="Q182" s="357">
        <f t="shared" si="25"/>
        <v>9.3</v>
      </c>
      <c r="R182" s="357">
        <f t="shared" si="25"/>
        <v>10</v>
      </c>
      <c r="S182" s="357">
        <f t="shared" si="25"/>
        <v>9.8</v>
      </c>
      <c r="T182" s="357">
        <f t="shared" si="25"/>
        <v>7.800000000000001</v>
      </c>
      <c r="U182" s="358">
        <f>SUM(U169+U173+U175+U181)</f>
        <v>11</v>
      </c>
    </row>
    <row r="183" spans="5:21" ht="15">
      <c r="E183" s="639" t="s">
        <v>321</v>
      </c>
      <c r="F183" s="463" t="s">
        <v>372</v>
      </c>
      <c r="G183" s="464">
        <v>10</v>
      </c>
      <c r="H183" s="809">
        <v>20</v>
      </c>
      <c r="I183" s="739">
        <v>16</v>
      </c>
      <c r="J183" s="739">
        <v>19</v>
      </c>
      <c r="K183" s="739">
        <v>19</v>
      </c>
      <c r="L183" s="739">
        <v>17</v>
      </c>
      <c r="M183" s="739">
        <v>17</v>
      </c>
      <c r="N183" s="739">
        <v>19</v>
      </c>
      <c r="O183" s="739">
        <v>18</v>
      </c>
      <c r="P183" s="739">
        <v>18</v>
      </c>
      <c r="Q183" s="739">
        <v>19</v>
      </c>
      <c r="R183" s="739">
        <v>17</v>
      </c>
      <c r="S183" s="739">
        <v>18</v>
      </c>
      <c r="T183" s="739">
        <v>19</v>
      </c>
      <c r="U183" s="809">
        <v>20</v>
      </c>
    </row>
    <row r="184" spans="5:21" ht="15">
      <c r="E184" s="640"/>
      <c r="F184" s="465" t="s">
        <v>245</v>
      </c>
      <c r="G184" s="466">
        <v>10</v>
      </c>
      <c r="H184" s="810"/>
      <c r="I184" s="737"/>
      <c r="J184" s="737"/>
      <c r="K184" s="737"/>
      <c r="L184" s="737"/>
      <c r="M184" s="737"/>
      <c r="N184" s="737"/>
      <c r="O184" s="737"/>
      <c r="P184" s="737"/>
      <c r="Q184" s="737"/>
      <c r="R184" s="737"/>
      <c r="S184" s="737"/>
      <c r="T184" s="737"/>
      <c r="U184" s="810"/>
    </row>
    <row r="185" spans="5:21" ht="15">
      <c r="E185" s="640"/>
      <c r="F185" s="183" t="s">
        <v>371</v>
      </c>
      <c r="G185" s="41">
        <v>10</v>
      </c>
      <c r="H185" s="29">
        <v>10</v>
      </c>
      <c r="I185" s="426">
        <v>10</v>
      </c>
      <c r="J185" s="426">
        <v>10</v>
      </c>
      <c r="K185" s="426">
        <v>10</v>
      </c>
      <c r="L185" s="426">
        <v>10</v>
      </c>
      <c r="M185" s="426">
        <v>10</v>
      </c>
      <c r="N185" s="426">
        <v>10</v>
      </c>
      <c r="O185" s="426">
        <v>10</v>
      </c>
      <c r="P185" s="426">
        <v>10</v>
      </c>
      <c r="Q185" s="426">
        <v>10</v>
      </c>
      <c r="R185" s="426">
        <v>8</v>
      </c>
      <c r="S185" s="426">
        <v>10</v>
      </c>
      <c r="T185" s="426">
        <v>10</v>
      </c>
      <c r="U185" s="29">
        <v>10</v>
      </c>
    </row>
    <row r="186" spans="5:21" ht="15.75" thickBot="1">
      <c r="E186" s="640"/>
      <c r="F186" s="184" t="s">
        <v>389</v>
      </c>
      <c r="G186" s="43">
        <v>10</v>
      </c>
      <c r="H186" s="33">
        <v>10</v>
      </c>
      <c r="I186" s="430">
        <v>10</v>
      </c>
      <c r="J186" s="430">
        <v>10</v>
      </c>
      <c r="K186" s="430">
        <v>10</v>
      </c>
      <c r="L186" s="430">
        <v>10</v>
      </c>
      <c r="M186" s="430">
        <v>10</v>
      </c>
      <c r="N186" s="430">
        <v>8</v>
      </c>
      <c r="O186" s="430">
        <v>10</v>
      </c>
      <c r="P186" s="430">
        <v>10</v>
      </c>
      <c r="Q186" s="430">
        <v>8</v>
      </c>
      <c r="R186" s="430">
        <v>6</v>
      </c>
      <c r="S186" s="430">
        <v>10</v>
      </c>
      <c r="T186" s="430">
        <v>8</v>
      </c>
      <c r="U186" s="35">
        <v>10</v>
      </c>
    </row>
    <row r="187" spans="5:21" ht="15.75" thickBot="1">
      <c r="E187" s="640"/>
      <c r="F187" s="692" t="s">
        <v>214</v>
      </c>
      <c r="G187" s="693"/>
      <c r="H187" s="341">
        <f>SUM(H183:H186)/10</f>
        <v>4</v>
      </c>
      <c r="I187" s="290">
        <f aca="true" t="shared" si="26" ref="I187:T187">SUM(I183:I186)/10</f>
        <v>3.6</v>
      </c>
      <c r="J187" s="290">
        <f t="shared" si="26"/>
        <v>3.9</v>
      </c>
      <c r="K187" s="290">
        <f t="shared" si="26"/>
        <v>3.9</v>
      </c>
      <c r="L187" s="290">
        <f t="shared" si="26"/>
        <v>3.7</v>
      </c>
      <c r="M187" s="290">
        <f t="shared" si="26"/>
        <v>3.7</v>
      </c>
      <c r="N187" s="290">
        <f t="shared" si="26"/>
        <v>3.7</v>
      </c>
      <c r="O187" s="290">
        <f t="shared" si="26"/>
        <v>3.8</v>
      </c>
      <c r="P187" s="290">
        <f t="shared" si="26"/>
        <v>3.8</v>
      </c>
      <c r="Q187" s="290">
        <f t="shared" si="26"/>
        <v>3.7</v>
      </c>
      <c r="R187" s="290">
        <f t="shared" si="26"/>
        <v>3.1</v>
      </c>
      <c r="S187" s="290">
        <f t="shared" si="26"/>
        <v>3.8</v>
      </c>
      <c r="T187" s="290">
        <f t="shared" si="26"/>
        <v>3.7</v>
      </c>
      <c r="U187" s="359">
        <f>SUM(U183:U186)/10</f>
        <v>4</v>
      </c>
    </row>
    <row r="188" spans="5:21" ht="15.75" thickBot="1">
      <c r="E188" s="694" t="s">
        <v>326</v>
      </c>
      <c r="F188" s="190" t="s">
        <v>390</v>
      </c>
      <c r="G188" s="50">
        <v>10</v>
      </c>
      <c r="H188" s="613">
        <v>15</v>
      </c>
      <c r="I188" s="737">
        <v>6</v>
      </c>
      <c r="J188" s="739">
        <v>14</v>
      </c>
      <c r="K188" s="739">
        <v>15</v>
      </c>
      <c r="L188" s="739">
        <v>6</v>
      </c>
      <c r="M188" s="739">
        <v>10</v>
      </c>
      <c r="N188" s="737">
        <v>15</v>
      </c>
      <c r="O188" s="739">
        <v>15</v>
      </c>
      <c r="P188" s="739">
        <v>6</v>
      </c>
      <c r="Q188" s="739">
        <v>13</v>
      </c>
      <c r="R188" s="739">
        <v>5</v>
      </c>
      <c r="S188" s="739">
        <v>14</v>
      </c>
      <c r="T188" s="737">
        <v>6</v>
      </c>
      <c r="U188" s="614">
        <v>15</v>
      </c>
    </row>
    <row r="189" spans="5:21" ht="15.75" thickBot="1">
      <c r="E189" s="694"/>
      <c r="F189" s="183" t="s">
        <v>245</v>
      </c>
      <c r="G189" s="41">
        <v>5</v>
      </c>
      <c r="H189" s="615"/>
      <c r="I189" s="737"/>
      <c r="J189" s="737"/>
      <c r="K189" s="737"/>
      <c r="L189" s="737"/>
      <c r="M189" s="737"/>
      <c r="N189" s="737"/>
      <c r="O189" s="737"/>
      <c r="P189" s="737"/>
      <c r="Q189" s="737"/>
      <c r="R189" s="737"/>
      <c r="S189" s="737"/>
      <c r="T189" s="737"/>
      <c r="U189" s="615"/>
    </row>
    <row r="190" spans="5:21" ht="15.75" thickBot="1">
      <c r="E190" s="694"/>
      <c r="F190" s="184" t="s">
        <v>391</v>
      </c>
      <c r="G190" s="43">
        <v>5</v>
      </c>
      <c r="H190" s="33">
        <v>5</v>
      </c>
      <c r="I190" s="430">
        <v>4</v>
      </c>
      <c r="J190" s="430">
        <v>4</v>
      </c>
      <c r="K190" s="430">
        <v>5</v>
      </c>
      <c r="L190" s="430">
        <v>5</v>
      </c>
      <c r="M190" s="430">
        <v>4</v>
      </c>
      <c r="N190" s="430">
        <v>5</v>
      </c>
      <c r="O190" s="430">
        <v>5</v>
      </c>
      <c r="P190" s="430">
        <v>4</v>
      </c>
      <c r="Q190" s="430">
        <v>5</v>
      </c>
      <c r="R190" s="430">
        <v>5</v>
      </c>
      <c r="S190" s="430">
        <v>4</v>
      </c>
      <c r="T190" s="430">
        <v>5</v>
      </c>
      <c r="U190" s="35">
        <v>5</v>
      </c>
    </row>
    <row r="191" spans="5:21" ht="15.75" thickBot="1">
      <c r="E191" s="639"/>
      <c r="F191" s="692" t="s">
        <v>214</v>
      </c>
      <c r="G191" s="693"/>
      <c r="H191" s="86">
        <v>2</v>
      </c>
      <c r="I191" s="290">
        <f aca="true" t="shared" si="27" ref="I191:T191">SUM(I188:I190)/10</f>
        <v>1</v>
      </c>
      <c r="J191" s="290">
        <f t="shared" si="27"/>
        <v>1.8</v>
      </c>
      <c r="K191" s="290">
        <f t="shared" si="27"/>
        <v>2</v>
      </c>
      <c r="L191" s="290">
        <f t="shared" si="27"/>
        <v>1.1</v>
      </c>
      <c r="M191" s="290">
        <f t="shared" si="27"/>
        <v>1.4</v>
      </c>
      <c r="N191" s="290">
        <f t="shared" si="27"/>
        <v>2</v>
      </c>
      <c r="O191" s="290">
        <f t="shared" si="27"/>
        <v>2</v>
      </c>
      <c r="P191" s="290">
        <f t="shared" si="27"/>
        <v>1</v>
      </c>
      <c r="Q191" s="290">
        <f t="shared" si="27"/>
        <v>1.8</v>
      </c>
      <c r="R191" s="290">
        <f t="shared" si="27"/>
        <v>1</v>
      </c>
      <c r="S191" s="290">
        <f t="shared" si="27"/>
        <v>1.8</v>
      </c>
      <c r="T191" s="290">
        <f t="shared" si="27"/>
        <v>1.1</v>
      </c>
      <c r="U191" s="25">
        <v>2</v>
      </c>
    </row>
    <row r="192" spans="5:21" ht="15.75" thickBot="1">
      <c r="E192" s="694" t="s">
        <v>329</v>
      </c>
      <c r="F192" s="192" t="s">
        <v>392</v>
      </c>
      <c r="G192" s="51">
        <v>20</v>
      </c>
      <c r="H192" s="71">
        <v>20</v>
      </c>
      <c r="I192" s="438">
        <v>16</v>
      </c>
      <c r="J192" s="438">
        <v>19</v>
      </c>
      <c r="K192" s="438">
        <v>17</v>
      </c>
      <c r="L192" s="438">
        <v>13</v>
      </c>
      <c r="M192" s="438">
        <v>13</v>
      </c>
      <c r="N192" s="438">
        <v>16</v>
      </c>
      <c r="O192" s="438">
        <v>14</v>
      </c>
      <c r="P192" s="438">
        <v>18</v>
      </c>
      <c r="Q192" s="438">
        <v>18</v>
      </c>
      <c r="R192" s="438">
        <v>19</v>
      </c>
      <c r="S192" s="438">
        <v>14</v>
      </c>
      <c r="T192" s="438">
        <v>17</v>
      </c>
      <c r="U192" s="71">
        <v>20</v>
      </c>
    </row>
    <row r="193" spans="5:21" ht="15.75" thickBot="1">
      <c r="E193" s="694"/>
      <c r="F193" s="173" t="s">
        <v>393</v>
      </c>
      <c r="G193" s="20">
        <v>10</v>
      </c>
      <c r="H193" s="29">
        <v>10</v>
      </c>
      <c r="I193" s="426">
        <v>3</v>
      </c>
      <c r="J193" s="426">
        <v>10</v>
      </c>
      <c r="K193" s="426">
        <v>10</v>
      </c>
      <c r="L193" s="426">
        <v>10</v>
      </c>
      <c r="M193" s="426">
        <v>7</v>
      </c>
      <c r="N193" s="426">
        <v>10</v>
      </c>
      <c r="O193" s="426">
        <v>10</v>
      </c>
      <c r="P193" s="426">
        <v>0</v>
      </c>
      <c r="Q193" s="426">
        <v>9</v>
      </c>
      <c r="R193" s="426">
        <v>10</v>
      </c>
      <c r="S193" s="426">
        <v>8</v>
      </c>
      <c r="T193" s="426">
        <v>8</v>
      </c>
      <c r="U193" s="29">
        <v>10</v>
      </c>
    </row>
    <row r="194" spans="5:21" ht="15.75" thickBot="1">
      <c r="E194" s="694"/>
      <c r="F194" s="173" t="s">
        <v>394</v>
      </c>
      <c r="G194" s="20">
        <v>10</v>
      </c>
      <c r="H194" s="29">
        <v>10</v>
      </c>
      <c r="I194" s="426">
        <v>1</v>
      </c>
      <c r="J194" s="426">
        <v>9</v>
      </c>
      <c r="K194" s="426">
        <v>5</v>
      </c>
      <c r="L194" s="426">
        <v>4</v>
      </c>
      <c r="M194" s="426">
        <v>2</v>
      </c>
      <c r="N194" s="426">
        <v>0</v>
      </c>
      <c r="O194" s="426">
        <v>7</v>
      </c>
      <c r="P194" s="426">
        <v>6</v>
      </c>
      <c r="Q194" s="426">
        <v>4</v>
      </c>
      <c r="R194" s="426">
        <v>8</v>
      </c>
      <c r="S194" s="426">
        <v>3</v>
      </c>
      <c r="T194" s="426">
        <v>5</v>
      </c>
      <c r="U194" s="29">
        <v>10</v>
      </c>
    </row>
    <row r="195" spans="5:21" ht="15.75" thickBot="1">
      <c r="E195" s="694"/>
      <c r="F195" s="188" t="s">
        <v>395</v>
      </c>
      <c r="G195" s="57">
        <v>10</v>
      </c>
      <c r="H195" s="35">
        <v>10</v>
      </c>
      <c r="I195" s="429">
        <v>10</v>
      </c>
      <c r="J195" s="429">
        <v>10</v>
      </c>
      <c r="K195" s="429">
        <v>10</v>
      </c>
      <c r="L195" s="429">
        <v>10</v>
      </c>
      <c r="M195" s="429">
        <v>10</v>
      </c>
      <c r="N195" s="429">
        <v>10</v>
      </c>
      <c r="O195" s="429">
        <v>10</v>
      </c>
      <c r="P195" s="429">
        <v>10</v>
      </c>
      <c r="Q195" s="429">
        <v>10</v>
      </c>
      <c r="R195" s="429">
        <v>10</v>
      </c>
      <c r="S195" s="429">
        <v>10</v>
      </c>
      <c r="T195" s="429">
        <v>10</v>
      </c>
      <c r="U195" s="35">
        <v>10</v>
      </c>
    </row>
    <row r="196" spans="5:21" ht="15.75" thickBot="1">
      <c r="E196" s="639"/>
      <c r="F196" s="692" t="s">
        <v>214</v>
      </c>
      <c r="G196" s="693"/>
      <c r="H196" s="150">
        <v>5</v>
      </c>
      <c r="I196" s="398">
        <f aca="true" t="shared" si="28" ref="I196:T196">SUM(I192:I195)/10</f>
        <v>3</v>
      </c>
      <c r="J196" s="290">
        <f t="shared" si="28"/>
        <v>4.8</v>
      </c>
      <c r="K196" s="290">
        <f t="shared" si="28"/>
        <v>4.2</v>
      </c>
      <c r="L196" s="290">
        <f t="shared" si="28"/>
        <v>3.7</v>
      </c>
      <c r="M196" s="290">
        <f t="shared" si="28"/>
        <v>3.2</v>
      </c>
      <c r="N196" s="290">
        <f t="shared" si="28"/>
        <v>3.6</v>
      </c>
      <c r="O196" s="290">
        <f t="shared" si="28"/>
        <v>4.1</v>
      </c>
      <c r="P196" s="290">
        <f t="shared" si="28"/>
        <v>3.4</v>
      </c>
      <c r="Q196" s="290">
        <f t="shared" si="28"/>
        <v>4.1</v>
      </c>
      <c r="R196" s="290">
        <f t="shared" si="28"/>
        <v>4.7</v>
      </c>
      <c r="S196" s="290">
        <f t="shared" si="28"/>
        <v>3.5</v>
      </c>
      <c r="T196" s="290">
        <f t="shared" si="28"/>
        <v>4</v>
      </c>
      <c r="U196" s="25">
        <v>5</v>
      </c>
    </row>
    <row r="197" spans="5:21" ht="16.5" thickBot="1">
      <c r="E197" s="775" t="s">
        <v>369</v>
      </c>
      <c r="F197" s="775"/>
      <c r="G197" s="775"/>
      <c r="H197" s="311">
        <f>SUM(H187+H191+H196)</f>
        <v>11</v>
      </c>
      <c r="I197" s="357">
        <f aca="true" t="shared" si="29" ref="I197:U197">SUM(I187+I191+I196)</f>
        <v>7.6</v>
      </c>
      <c r="J197" s="357">
        <f t="shared" si="29"/>
        <v>10.5</v>
      </c>
      <c r="K197" s="357">
        <f t="shared" si="29"/>
        <v>10.100000000000001</v>
      </c>
      <c r="L197" s="357">
        <f t="shared" si="29"/>
        <v>8.5</v>
      </c>
      <c r="M197" s="357">
        <f t="shared" si="29"/>
        <v>8.3</v>
      </c>
      <c r="N197" s="357">
        <f t="shared" si="29"/>
        <v>9.3</v>
      </c>
      <c r="O197" s="357">
        <f t="shared" si="29"/>
        <v>9.899999999999999</v>
      </c>
      <c r="P197" s="357">
        <f t="shared" si="29"/>
        <v>8.2</v>
      </c>
      <c r="Q197" s="357">
        <f t="shared" si="29"/>
        <v>9.6</v>
      </c>
      <c r="R197" s="357">
        <f t="shared" si="29"/>
        <v>8.8</v>
      </c>
      <c r="S197" s="357">
        <f t="shared" si="29"/>
        <v>9.1</v>
      </c>
      <c r="T197" s="357">
        <f t="shared" si="29"/>
        <v>8.8</v>
      </c>
      <c r="U197" s="368">
        <f t="shared" si="29"/>
        <v>11</v>
      </c>
    </row>
    <row r="198" spans="5:21" ht="16.5" thickBot="1">
      <c r="E198" s="681" t="s">
        <v>370</v>
      </c>
      <c r="F198" s="681"/>
      <c r="G198" s="681"/>
      <c r="H198" s="313">
        <f aca="true" t="shared" si="30" ref="H198:U198">SUM(H99+H161+H182+H197)</f>
        <v>125</v>
      </c>
      <c r="I198" s="404">
        <f t="shared" si="30"/>
        <v>98.7</v>
      </c>
      <c r="J198" s="404">
        <f t="shared" si="30"/>
        <v>109.5</v>
      </c>
      <c r="K198" s="404">
        <f t="shared" si="30"/>
        <v>108.6</v>
      </c>
      <c r="L198" s="404">
        <f t="shared" si="30"/>
        <v>113.5</v>
      </c>
      <c r="M198" s="404">
        <f t="shared" si="30"/>
        <v>111.69999999999999</v>
      </c>
      <c r="N198" s="404">
        <f t="shared" si="30"/>
        <v>104.19999999999999</v>
      </c>
      <c r="O198" s="404">
        <f t="shared" si="30"/>
        <v>114.4</v>
      </c>
      <c r="P198" s="404">
        <f t="shared" si="30"/>
        <v>109.40000000000002</v>
      </c>
      <c r="Q198" s="404">
        <f t="shared" si="30"/>
        <v>109.60000000000001</v>
      </c>
      <c r="R198" s="404">
        <f t="shared" si="30"/>
        <v>105</v>
      </c>
      <c r="S198" s="404">
        <f t="shared" si="30"/>
        <v>113</v>
      </c>
      <c r="T198" s="404">
        <f t="shared" si="30"/>
        <v>107.89999999999999</v>
      </c>
      <c r="U198" s="368">
        <f t="shared" si="30"/>
        <v>127</v>
      </c>
    </row>
    <row r="199" spans="1:20" ht="15.75">
      <c r="A199" s="212"/>
      <c r="B199" s="312"/>
      <c r="C199" s="314"/>
      <c r="D199" s="314"/>
      <c r="E199" s="314"/>
      <c r="F199" s="314"/>
      <c r="G199" s="314"/>
      <c r="H199" s="314"/>
      <c r="I199" s="395"/>
      <c r="J199" s="395"/>
      <c r="K199" s="395"/>
      <c r="L199" s="395"/>
      <c r="M199" s="395"/>
      <c r="N199" s="395"/>
      <c r="O199" s="395"/>
      <c r="P199" s="395"/>
      <c r="Q199" s="395"/>
      <c r="R199" s="395"/>
      <c r="S199" s="395"/>
      <c r="T199" s="395"/>
    </row>
    <row r="200" spans="3:20" ht="13.5" thickBot="1">
      <c r="C200" s="271"/>
      <c r="D200" s="271"/>
      <c r="E200" s="271"/>
      <c r="F200" s="271"/>
      <c r="G200" s="271"/>
      <c r="H200" s="271"/>
      <c r="I200" s="397"/>
      <c r="J200" s="397"/>
      <c r="K200" s="397"/>
      <c r="L200" s="397"/>
      <c r="M200" s="397"/>
      <c r="N200" s="397"/>
      <c r="O200" s="397"/>
      <c r="P200" s="397"/>
      <c r="Q200" s="397"/>
      <c r="R200" s="397"/>
      <c r="S200" s="397"/>
      <c r="T200" s="397"/>
    </row>
    <row r="201" spans="1:20" ht="15.75">
      <c r="A201" s="762" t="s">
        <v>560</v>
      </c>
      <c r="B201" s="762"/>
      <c r="C201" s="762"/>
      <c r="D201" s="762"/>
      <c r="E201" s="762"/>
      <c r="F201" s="762"/>
      <c r="G201" s="762"/>
      <c r="H201" s="763"/>
      <c r="I201" s="376">
        <v>30</v>
      </c>
      <c r="J201" s="195">
        <v>10</v>
      </c>
      <c r="K201" s="256">
        <v>17</v>
      </c>
      <c r="L201" s="256">
        <v>2</v>
      </c>
      <c r="M201" s="195">
        <v>7</v>
      </c>
      <c r="N201" s="256">
        <v>28</v>
      </c>
      <c r="O201" s="195">
        <v>8</v>
      </c>
      <c r="P201" s="195">
        <v>11</v>
      </c>
      <c r="Q201" s="195">
        <v>14</v>
      </c>
      <c r="R201" s="256" t="s">
        <v>232</v>
      </c>
      <c r="S201" s="256">
        <v>9</v>
      </c>
      <c r="T201" s="256">
        <v>24</v>
      </c>
    </row>
    <row r="202" spans="1:20" ht="16.5" thickBot="1">
      <c r="A202" s="762" t="s">
        <v>561</v>
      </c>
      <c r="B202" s="762"/>
      <c r="C202" s="762"/>
      <c r="D202" s="762"/>
      <c r="E202" s="762"/>
      <c r="F202" s="762"/>
      <c r="G202" s="762"/>
      <c r="H202" s="763"/>
      <c r="I202" s="377">
        <v>34</v>
      </c>
      <c r="J202" s="327">
        <v>11</v>
      </c>
      <c r="K202" s="330">
        <v>15</v>
      </c>
      <c r="L202" s="330" t="s">
        <v>400</v>
      </c>
      <c r="M202" s="327">
        <v>7</v>
      </c>
      <c r="N202" s="330">
        <v>27</v>
      </c>
      <c r="O202" s="327">
        <v>3</v>
      </c>
      <c r="P202" s="327">
        <v>12</v>
      </c>
      <c r="Q202" s="327">
        <v>9</v>
      </c>
      <c r="R202" s="330" t="s">
        <v>563</v>
      </c>
      <c r="S202" s="330">
        <v>6</v>
      </c>
      <c r="T202" s="330">
        <v>16</v>
      </c>
    </row>
    <row r="203" spans="1:21" ht="15.75" thickBot="1">
      <c r="A203" s="65"/>
      <c r="B203" s="65"/>
      <c r="C203" s="65"/>
      <c r="D203" s="65"/>
      <c r="E203" s="65"/>
      <c r="F203" s="65"/>
      <c r="G203" s="65"/>
      <c r="H203" s="5"/>
      <c r="I203" s="152"/>
      <c r="J203" s="772"/>
      <c r="K203" s="772"/>
      <c r="L203" s="160"/>
      <c r="M203" s="693"/>
      <c r="N203" s="693"/>
      <c r="O203" s="693"/>
      <c r="P203" s="159"/>
      <c r="Q203" s="159"/>
      <c r="R203" s="270"/>
      <c r="S203" s="270"/>
      <c r="T203" s="315"/>
      <c r="U203" s="65"/>
    </row>
    <row r="204" spans="1:21" ht="16.5" thickBot="1">
      <c r="A204" s="264"/>
      <c r="B204" s="264"/>
      <c r="C204" s="264"/>
      <c r="D204" s="264"/>
      <c r="E204" s="264"/>
      <c r="F204" s="264"/>
      <c r="G204" s="264"/>
      <c r="H204" s="317"/>
      <c r="I204" s="322" t="s">
        <v>223</v>
      </c>
      <c r="J204" s="322" t="s">
        <v>189</v>
      </c>
      <c r="K204" s="322" t="s">
        <v>98</v>
      </c>
      <c r="L204" s="322" t="s">
        <v>194</v>
      </c>
      <c r="M204" s="322" t="s">
        <v>192</v>
      </c>
      <c r="N204" s="322" t="s">
        <v>191</v>
      </c>
      <c r="O204" s="321" t="s">
        <v>97</v>
      </c>
      <c r="P204" s="321" t="s">
        <v>355</v>
      </c>
      <c r="Q204" s="321" t="s">
        <v>354</v>
      </c>
      <c r="R204" s="322" t="s">
        <v>201</v>
      </c>
      <c r="S204" s="322" t="s">
        <v>202</v>
      </c>
      <c r="T204" s="322" t="s">
        <v>90</v>
      </c>
      <c r="U204" s="264"/>
    </row>
    <row r="205" spans="1:20" ht="15.75">
      <c r="A205" s="773" t="s">
        <v>80</v>
      </c>
      <c r="B205" s="773"/>
      <c r="C205" s="773"/>
      <c r="D205" s="773"/>
      <c r="E205" s="773"/>
      <c r="F205" s="773"/>
      <c r="G205" s="773"/>
      <c r="H205" s="774"/>
      <c r="I205" s="162">
        <f aca="true" t="shared" si="31" ref="I205:T205">SUM(I5+I15+I18+I22+I28+I31+I39+I44+I50+I77+I79+I89+I96+I143+I150+I151+I183)/10</f>
        <v>30.1</v>
      </c>
      <c r="J205" s="162">
        <f t="shared" si="31"/>
        <v>31.2</v>
      </c>
      <c r="K205" s="162">
        <f t="shared" si="31"/>
        <v>31.8</v>
      </c>
      <c r="L205" s="162">
        <f t="shared" si="31"/>
        <v>31.6</v>
      </c>
      <c r="M205" s="162">
        <f t="shared" si="31"/>
        <v>31.1</v>
      </c>
      <c r="N205" s="162">
        <f t="shared" si="31"/>
        <v>30.7</v>
      </c>
      <c r="O205" s="162">
        <f t="shared" si="31"/>
        <v>32.5</v>
      </c>
      <c r="P205" s="162">
        <f t="shared" si="31"/>
        <v>32.2</v>
      </c>
      <c r="Q205" s="162">
        <f t="shared" si="31"/>
        <v>32.7</v>
      </c>
      <c r="R205" s="162">
        <f t="shared" si="31"/>
        <v>30.8</v>
      </c>
      <c r="S205" s="162">
        <f t="shared" si="31"/>
        <v>32.6</v>
      </c>
      <c r="T205" s="162">
        <f t="shared" si="31"/>
        <v>32.3</v>
      </c>
    </row>
    <row r="206" spans="1:20" ht="15.75">
      <c r="A206" s="756" t="s">
        <v>85</v>
      </c>
      <c r="B206" s="756"/>
      <c r="C206" s="756"/>
      <c r="D206" s="756"/>
      <c r="E206" s="756"/>
      <c r="F206" s="756"/>
      <c r="G206" s="756"/>
      <c r="H206" s="757"/>
      <c r="I206" s="164">
        <f aca="true" t="shared" si="32" ref="I206:T206">SUM(I198)</f>
        <v>98.7</v>
      </c>
      <c r="J206" s="164">
        <f t="shared" si="32"/>
        <v>109.5</v>
      </c>
      <c r="K206" s="164">
        <f t="shared" si="32"/>
        <v>108.6</v>
      </c>
      <c r="L206" s="164">
        <f t="shared" si="32"/>
        <v>113.5</v>
      </c>
      <c r="M206" s="164">
        <f t="shared" si="32"/>
        <v>111.69999999999999</v>
      </c>
      <c r="N206" s="164">
        <f t="shared" si="32"/>
        <v>104.19999999999999</v>
      </c>
      <c r="O206" s="164">
        <f t="shared" si="32"/>
        <v>114.4</v>
      </c>
      <c r="P206" s="164">
        <f t="shared" si="32"/>
        <v>109.40000000000002</v>
      </c>
      <c r="Q206" s="164">
        <f t="shared" si="32"/>
        <v>109.60000000000001</v>
      </c>
      <c r="R206" s="164">
        <f t="shared" si="32"/>
        <v>105</v>
      </c>
      <c r="S206" s="164">
        <f t="shared" si="32"/>
        <v>113</v>
      </c>
      <c r="T206" s="164">
        <f t="shared" si="32"/>
        <v>107.89999999999999</v>
      </c>
    </row>
    <row r="207" spans="1:20" ht="15.75">
      <c r="A207" s="756" t="s">
        <v>82</v>
      </c>
      <c r="B207" s="756"/>
      <c r="C207" s="756"/>
      <c r="D207" s="756"/>
      <c r="E207" s="756"/>
      <c r="F207" s="756"/>
      <c r="G207" s="756"/>
      <c r="H207" s="757"/>
      <c r="I207" s="214">
        <f aca="true" t="shared" si="33" ref="I207:T207">I206/1.25</f>
        <v>78.96000000000001</v>
      </c>
      <c r="J207" s="214">
        <f t="shared" si="33"/>
        <v>87.6</v>
      </c>
      <c r="K207" s="214">
        <f t="shared" si="33"/>
        <v>86.88</v>
      </c>
      <c r="L207" s="214">
        <f t="shared" si="33"/>
        <v>90.8</v>
      </c>
      <c r="M207" s="214">
        <f t="shared" si="33"/>
        <v>89.35999999999999</v>
      </c>
      <c r="N207" s="214">
        <f t="shared" si="33"/>
        <v>83.35999999999999</v>
      </c>
      <c r="O207" s="214">
        <f t="shared" si="33"/>
        <v>91.52000000000001</v>
      </c>
      <c r="P207" s="214">
        <f t="shared" si="33"/>
        <v>87.52000000000001</v>
      </c>
      <c r="Q207" s="214">
        <f t="shared" si="33"/>
        <v>87.68</v>
      </c>
      <c r="R207" s="214">
        <f t="shared" si="33"/>
        <v>84</v>
      </c>
      <c r="S207" s="214">
        <f t="shared" si="33"/>
        <v>90.4</v>
      </c>
      <c r="T207" s="214">
        <f t="shared" si="33"/>
        <v>86.32</v>
      </c>
    </row>
    <row r="208" spans="1:20" ht="15.75">
      <c r="A208" s="756" t="s">
        <v>81</v>
      </c>
      <c r="B208" s="756"/>
      <c r="C208" s="756"/>
      <c r="D208" s="756"/>
      <c r="E208" s="756"/>
      <c r="F208" s="756"/>
      <c r="G208" s="756"/>
      <c r="H208" s="757"/>
      <c r="I208" s="36">
        <v>12</v>
      </c>
      <c r="J208" s="36">
        <v>6</v>
      </c>
      <c r="K208" s="20">
        <v>8</v>
      </c>
      <c r="L208" s="36">
        <v>2</v>
      </c>
      <c r="M208" s="36">
        <v>4</v>
      </c>
      <c r="N208" s="36">
        <v>11</v>
      </c>
      <c r="O208" s="36">
        <v>1</v>
      </c>
      <c r="P208" s="36">
        <v>7</v>
      </c>
      <c r="Q208" s="36">
        <v>5</v>
      </c>
      <c r="R208" s="36">
        <v>10</v>
      </c>
      <c r="S208" s="36">
        <v>3</v>
      </c>
      <c r="T208" s="36">
        <v>9</v>
      </c>
    </row>
    <row r="209" spans="1:20" ht="16.5" thickBot="1">
      <c r="A209" s="756" t="s">
        <v>87</v>
      </c>
      <c r="B209" s="756"/>
      <c r="C209" s="756"/>
      <c r="D209" s="756"/>
      <c r="E209" s="756"/>
      <c r="F209" s="756"/>
      <c r="G209" s="756"/>
      <c r="H209" s="757"/>
      <c r="I209" s="209">
        <v>34</v>
      </c>
      <c r="J209" s="209">
        <v>11</v>
      </c>
      <c r="K209" s="209">
        <v>15</v>
      </c>
      <c r="L209" s="209" t="s">
        <v>400</v>
      </c>
      <c r="M209" s="209">
        <v>7</v>
      </c>
      <c r="N209" s="209">
        <v>27</v>
      </c>
      <c r="O209" s="209">
        <v>3</v>
      </c>
      <c r="P209" s="209">
        <v>12</v>
      </c>
      <c r="Q209" s="209">
        <v>9</v>
      </c>
      <c r="R209" s="209" t="s">
        <v>563</v>
      </c>
      <c r="S209" s="209">
        <v>6</v>
      </c>
      <c r="T209" s="209">
        <v>16</v>
      </c>
    </row>
    <row r="210" spans="1:20" ht="15.75">
      <c r="A210" s="80"/>
      <c r="B210" s="80"/>
      <c r="C210" s="80"/>
      <c r="D210" s="80"/>
      <c r="E210" s="80"/>
      <c r="F210" s="80"/>
      <c r="G210" s="812">
        <v>2014</v>
      </c>
      <c r="H210" s="761"/>
      <c r="I210" s="416">
        <f aca="true" t="shared" si="34" ref="I210:T210">I206/1.25</f>
        <v>78.96000000000001</v>
      </c>
      <c r="J210" s="416">
        <f t="shared" si="34"/>
        <v>87.6</v>
      </c>
      <c r="K210" s="416">
        <f t="shared" si="34"/>
        <v>86.88</v>
      </c>
      <c r="L210" s="416">
        <f t="shared" si="34"/>
        <v>90.8</v>
      </c>
      <c r="M210" s="416">
        <f t="shared" si="34"/>
        <v>89.35999999999999</v>
      </c>
      <c r="N210" s="416">
        <f t="shared" si="34"/>
        <v>83.35999999999999</v>
      </c>
      <c r="O210" s="416">
        <f t="shared" si="34"/>
        <v>91.52000000000001</v>
      </c>
      <c r="P210" s="416">
        <f t="shared" si="34"/>
        <v>87.52000000000001</v>
      </c>
      <c r="Q210" s="416">
        <f t="shared" si="34"/>
        <v>87.68</v>
      </c>
      <c r="R210" s="416">
        <f t="shared" si="34"/>
        <v>84</v>
      </c>
      <c r="S210" s="416">
        <f t="shared" si="34"/>
        <v>90.4</v>
      </c>
      <c r="T210" s="416">
        <f t="shared" si="34"/>
        <v>86.32</v>
      </c>
    </row>
    <row r="211" spans="7:20" ht="16.5" thickBot="1">
      <c r="G211" s="813">
        <v>2013</v>
      </c>
      <c r="H211" s="759"/>
      <c r="I211" s="369">
        <v>79.52</v>
      </c>
      <c r="J211" s="262">
        <v>86.4</v>
      </c>
      <c r="K211" s="262">
        <v>84</v>
      </c>
      <c r="L211" s="262">
        <v>90.24</v>
      </c>
      <c r="M211" s="262">
        <v>87.92</v>
      </c>
      <c r="N211" s="262">
        <v>82.68</v>
      </c>
      <c r="O211" s="262">
        <v>88.24</v>
      </c>
      <c r="P211" s="262">
        <v>86.32</v>
      </c>
      <c r="Q211" s="262">
        <v>85.2</v>
      </c>
      <c r="R211" s="262">
        <v>82</v>
      </c>
      <c r="S211" s="262">
        <v>87</v>
      </c>
      <c r="T211" s="262">
        <v>83.12</v>
      </c>
    </row>
    <row r="212" spans="1:21" ht="15.75">
      <c r="A212" s="265"/>
      <c r="B212" s="265"/>
      <c r="C212" s="265"/>
      <c r="D212" s="265"/>
      <c r="E212" s="265"/>
      <c r="F212" s="265"/>
      <c r="G212" s="265"/>
      <c r="H212" s="266"/>
      <c r="I212" s="268"/>
      <c r="J212" s="265"/>
      <c r="K212" s="265"/>
      <c r="L212" s="265"/>
      <c r="M212" s="265"/>
      <c r="N212" s="265"/>
      <c r="O212" s="265"/>
      <c r="P212" s="265"/>
      <c r="Q212" s="265"/>
      <c r="R212" s="265"/>
      <c r="S212" s="265"/>
      <c r="T212" s="265"/>
      <c r="U212" s="265"/>
    </row>
    <row r="213" spans="8:20" ht="15">
      <c r="H213" s="530">
        <v>94</v>
      </c>
      <c r="I213" s="84"/>
      <c r="J213" s="84"/>
      <c r="K213" s="84"/>
      <c r="L213" s="84"/>
      <c r="M213" s="84"/>
      <c r="N213" s="84"/>
      <c r="O213" s="84"/>
      <c r="P213" s="84"/>
      <c r="Q213" s="84"/>
      <c r="R213" s="84"/>
      <c r="S213" s="84"/>
      <c r="T213" s="84"/>
    </row>
    <row r="214" spans="8:21" ht="15">
      <c r="H214" s="531">
        <v>92</v>
      </c>
      <c r="I214" s="153"/>
      <c r="J214" s="84"/>
      <c r="K214" s="84"/>
      <c r="L214" s="97"/>
      <c r="M214" s="84"/>
      <c r="N214" s="84"/>
      <c r="O214" s="84"/>
      <c r="P214" s="84"/>
      <c r="Q214" s="84"/>
      <c r="R214" s="84"/>
      <c r="S214" s="84"/>
      <c r="T214" s="84"/>
      <c r="U214" s="528">
        <v>92</v>
      </c>
    </row>
    <row r="215" spans="8:21" ht="15">
      <c r="H215" s="531">
        <v>90</v>
      </c>
      <c r="I215" s="153"/>
      <c r="J215" s="84"/>
      <c r="K215" s="84"/>
      <c r="L215" s="97"/>
      <c r="M215" s="84"/>
      <c r="N215" s="84"/>
      <c r="O215" s="237"/>
      <c r="P215" s="84"/>
      <c r="Q215" s="84"/>
      <c r="R215" s="97"/>
      <c r="S215" s="84"/>
      <c r="T215" s="84"/>
      <c r="U215" s="529">
        <v>90</v>
      </c>
    </row>
    <row r="216" spans="8:21" ht="15">
      <c r="H216" s="531">
        <v>88</v>
      </c>
      <c r="I216" s="153"/>
      <c r="J216" s="97"/>
      <c r="K216" s="84"/>
      <c r="L216" s="237"/>
      <c r="M216" s="237"/>
      <c r="N216" s="84"/>
      <c r="O216" s="237"/>
      <c r="P216" s="97"/>
      <c r="Q216" s="84"/>
      <c r="R216" s="97"/>
      <c r="S216" s="237"/>
      <c r="T216" s="84"/>
      <c r="U216" s="529">
        <v>88</v>
      </c>
    </row>
    <row r="217" spans="8:21" ht="15">
      <c r="H217" s="531">
        <v>86</v>
      </c>
      <c r="I217" s="154"/>
      <c r="J217" s="237"/>
      <c r="K217" s="84"/>
      <c r="L217" s="237"/>
      <c r="M217" s="114"/>
      <c r="N217" s="84"/>
      <c r="O217" s="114"/>
      <c r="P217" s="114"/>
      <c r="Q217" s="237"/>
      <c r="R217" s="97"/>
      <c r="S217" s="237"/>
      <c r="T217" s="97"/>
      <c r="U217" s="529">
        <v>86</v>
      </c>
    </row>
    <row r="218" spans="8:22" ht="16.5" thickBot="1">
      <c r="H218" s="531">
        <v>84</v>
      </c>
      <c r="I218" s="155"/>
      <c r="J218" s="238"/>
      <c r="K218" s="238"/>
      <c r="L218" s="238"/>
      <c r="M218" s="115"/>
      <c r="N218" s="110"/>
      <c r="O218" s="115"/>
      <c r="P218" s="115"/>
      <c r="Q218" s="115"/>
      <c r="R218" s="112"/>
      <c r="S218" s="238"/>
      <c r="T218" s="238"/>
      <c r="U218" s="546">
        <v>84</v>
      </c>
      <c r="V218" s="544" t="s">
        <v>566</v>
      </c>
    </row>
    <row r="219" spans="8:21" ht="15">
      <c r="H219" s="531">
        <v>82</v>
      </c>
      <c r="I219" s="176"/>
      <c r="J219" s="116"/>
      <c r="K219" s="253"/>
      <c r="L219" s="253"/>
      <c r="M219" s="116"/>
      <c r="N219" s="253"/>
      <c r="O219" s="116"/>
      <c r="P219" s="116"/>
      <c r="Q219" s="116"/>
      <c r="R219" s="253"/>
      <c r="S219" s="253"/>
      <c r="T219" s="253"/>
      <c r="U219" s="528">
        <v>82</v>
      </c>
    </row>
    <row r="220" spans="8:21" ht="15">
      <c r="H220" s="531">
        <v>80</v>
      </c>
      <c r="I220" s="154"/>
      <c r="J220" s="114"/>
      <c r="K220" s="237"/>
      <c r="L220" s="237"/>
      <c r="M220" s="114"/>
      <c r="N220" s="237"/>
      <c r="O220" s="114"/>
      <c r="P220" s="114"/>
      <c r="Q220" s="114"/>
      <c r="R220" s="237"/>
      <c r="S220" s="237"/>
      <c r="T220" s="237"/>
      <c r="U220" s="529">
        <v>80</v>
      </c>
    </row>
    <row r="221" spans="8:21" ht="15">
      <c r="H221" s="531">
        <v>78</v>
      </c>
      <c r="I221" s="154"/>
      <c r="J221" s="114"/>
      <c r="K221" s="237"/>
      <c r="L221" s="237"/>
      <c r="M221" s="114"/>
      <c r="N221" s="237"/>
      <c r="O221" s="114"/>
      <c r="P221" s="114"/>
      <c r="Q221" s="114"/>
      <c r="R221" s="237"/>
      <c r="S221" s="237"/>
      <c r="T221" s="237"/>
      <c r="U221" s="529">
        <v>78</v>
      </c>
    </row>
    <row r="222" spans="8:21" ht="15.75" thickBot="1">
      <c r="H222" s="531">
        <v>76</v>
      </c>
      <c r="I222" s="379"/>
      <c r="J222" s="115"/>
      <c r="K222" s="238"/>
      <c r="L222" s="238"/>
      <c r="M222" s="115"/>
      <c r="N222" s="238"/>
      <c r="O222" s="115"/>
      <c r="P222" s="115"/>
      <c r="Q222" s="115"/>
      <c r="R222" s="238"/>
      <c r="S222" s="238"/>
      <c r="T222" s="238"/>
      <c r="U222" s="529">
        <v>76</v>
      </c>
    </row>
    <row r="223" spans="8:21" ht="15">
      <c r="H223" s="531">
        <v>74</v>
      </c>
      <c r="I223" s="380"/>
      <c r="J223" s="116"/>
      <c r="K223" s="253"/>
      <c r="L223" s="253"/>
      <c r="M223" s="116"/>
      <c r="N223" s="253"/>
      <c r="O223" s="116"/>
      <c r="P223" s="116"/>
      <c r="Q223" s="116"/>
      <c r="R223" s="253"/>
      <c r="S223" s="253"/>
      <c r="T223" s="253"/>
      <c r="U223" s="529">
        <v>74</v>
      </c>
    </row>
    <row r="224" spans="8:21" ht="15">
      <c r="H224" s="531">
        <v>72</v>
      </c>
      <c r="I224" s="378"/>
      <c r="J224" s="114"/>
      <c r="K224" s="237"/>
      <c r="L224" s="237"/>
      <c r="M224" s="114"/>
      <c r="N224" s="237"/>
      <c r="O224" s="114"/>
      <c r="P224" s="114"/>
      <c r="Q224" s="114"/>
      <c r="R224" s="237"/>
      <c r="S224" s="237"/>
      <c r="T224" s="237"/>
      <c r="U224" s="529">
        <v>72</v>
      </c>
    </row>
    <row r="225" spans="8:21" ht="15">
      <c r="H225" s="531">
        <v>70</v>
      </c>
      <c r="I225" s="378"/>
      <c r="J225" s="114"/>
      <c r="K225" s="237"/>
      <c r="L225" s="237"/>
      <c r="M225" s="114"/>
      <c r="N225" s="237"/>
      <c r="O225" s="114"/>
      <c r="P225" s="114"/>
      <c r="Q225" s="114"/>
      <c r="R225" s="237"/>
      <c r="S225" s="237"/>
      <c r="T225" s="237"/>
      <c r="U225" s="529">
        <v>70</v>
      </c>
    </row>
    <row r="226" spans="8:21" ht="15.75" thickBot="1">
      <c r="H226" s="531">
        <v>68</v>
      </c>
      <c r="I226" s="379"/>
      <c r="J226" s="115"/>
      <c r="K226" s="238"/>
      <c r="L226" s="238"/>
      <c r="M226" s="115"/>
      <c r="N226" s="238"/>
      <c r="O226" s="115"/>
      <c r="P226" s="115"/>
      <c r="Q226" s="115"/>
      <c r="R226" s="238"/>
      <c r="S226" s="238"/>
      <c r="T226" s="238"/>
      <c r="U226" s="529">
        <v>68</v>
      </c>
    </row>
    <row r="227" spans="8:21" ht="15">
      <c r="H227" s="531">
        <v>66</v>
      </c>
      <c r="I227" s="380"/>
      <c r="J227" s="116"/>
      <c r="K227" s="253"/>
      <c r="L227" s="253"/>
      <c r="M227" s="116"/>
      <c r="N227" s="253"/>
      <c r="O227" s="116"/>
      <c r="P227" s="116"/>
      <c r="Q227" s="116"/>
      <c r="R227" s="253"/>
      <c r="S227" s="253"/>
      <c r="T227" s="253"/>
      <c r="U227" s="529">
        <v>66</v>
      </c>
    </row>
    <row r="228" spans="8:21" ht="15.75" thickBot="1">
      <c r="H228" s="531">
        <v>64</v>
      </c>
      <c r="I228" s="381"/>
      <c r="J228" s="220"/>
      <c r="K228" s="254"/>
      <c r="L228" s="254"/>
      <c r="M228" s="220"/>
      <c r="N228" s="254"/>
      <c r="O228" s="220"/>
      <c r="P228" s="220"/>
      <c r="Q228" s="220"/>
      <c r="R228" s="254"/>
      <c r="S228" s="254"/>
      <c r="T228" s="254"/>
      <c r="U228" s="529">
        <v>64</v>
      </c>
    </row>
    <row r="229" spans="8:20" ht="16.5" thickBot="1">
      <c r="H229" s="102"/>
      <c r="I229" s="255" t="s">
        <v>223</v>
      </c>
      <c r="J229" s="221" t="s">
        <v>189</v>
      </c>
      <c r="K229" s="255" t="s">
        <v>98</v>
      </c>
      <c r="L229" s="255" t="s">
        <v>194</v>
      </c>
      <c r="M229" s="221" t="s">
        <v>192</v>
      </c>
      <c r="N229" s="255" t="s">
        <v>191</v>
      </c>
      <c r="O229" s="221" t="s">
        <v>97</v>
      </c>
      <c r="P229" s="221" t="s">
        <v>95</v>
      </c>
      <c r="Q229" s="221" t="s">
        <v>93</v>
      </c>
      <c r="R229" s="255" t="s">
        <v>201</v>
      </c>
      <c r="S229" s="345" t="s">
        <v>202</v>
      </c>
      <c r="T229" s="255" t="s">
        <v>90</v>
      </c>
    </row>
    <row r="231" spans="17:20" ht="15.75">
      <c r="Q231" s="776" t="s">
        <v>88</v>
      </c>
      <c r="R231" s="776"/>
      <c r="S231" s="814">
        <f ca="1">TODAY()</f>
        <v>41952</v>
      </c>
      <c r="T231" s="815"/>
    </row>
    <row r="233" ht="12.75">
      <c r="M233" s="260" t="s">
        <v>226</v>
      </c>
    </row>
  </sheetData>
  <sheetProtection/>
  <mergeCells count="563">
    <mergeCell ref="E5:E14"/>
    <mergeCell ref="F14:G14"/>
    <mergeCell ref="E15:E21"/>
    <mergeCell ref="Q231:R231"/>
    <mergeCell ref="J33:J35"/>
    <mergeCell ref="K8:K10"/>
    <mergeCell ref="F123:G123"/>
    <mergeCell ref="F78:G78"/>
    <mergeCell ref="F21:G21"/>
    <mergeCell ref="R8:R10"/>
    <mergeCell ref="G2:G4"/>
    <mergeCell ref="H2:H4"/>
    <mergeCell ref="K111:K113"/>
    <mergeCell ref="K80:K85"/>
    <mergeCell ref="J71:J76"/>
    <mergeCell ref="I52:I55"/>
    <mergeCell ref="J52:J55"/>
    <mergeCell ref="J41:J42"/>
    <mergeCell ref="J24:J27"/>
    <mergeCell ref="K24:K27"/>
    <mergeCell ref="U2:U4"/>
    <mergeCell ref="H8:H10"/>
    <mergeCell ref="I8:I10"/>
    <mergeCell ref="J8:J10"/>
    <mergeCell ref="E176:E181"/>
    <mergeCell ref="F154:G154"/>
    <mergeCell ref="J146:J148"/>
    <mergeCell ref="F136:G136"/>
    <mergeCell ref="H134:H135"/>
    <mergeCell ref="K124:K127"/>
    <mergeCell ref="O8:O10"/>
    <mergeCell ref="P8:P10"/>
    <mergeCell ref="Q8:Q10"/>
    <mergeCell ref="L8:L10"/>
    <mergeCell ref="M8:M10"/>
    <mergeCell ref="N8:N10"/>
    <mergeCell ref="M15:M17"/>
    <mergeCell ref="N15:N17"/>
    <mergeCell ref="O15:O17"/>
    <mergeCell ref="K15:K17"/>
    <mergeCell ref="U8:U10"/>
    <mergeCell ref="H15:H17"/>
    <mergeCell ref="I15:I17"/>
    <mergeCell ref="J15:J17"/>
    <mergeCell ref="S8:S10"/>
    <mergeCell ref="T8:T10"/>
    <mergeCell ref="U15:U17"/>
    <mergeCell ref="H18:H20"/>
    <mergeCell ref="I18:I20"/>
    <mergeCell ref="J18:J20"/>
    <mergeCell ref="S15:S17"/>
    <mergeCell ref="T15:T17"/>
    <mergeCell ref="R15:R17"/>
    <mergeCell ref="P15:P17"/>
    <mergeCell ref="Q15:Q17"/>
    <mergeCell ref="L15:L17"/>
    <mergeCell ref="M18:M20"/>
    <mergeCell ref="N18:N20"/>
    <mergeCell ref="O18:O20"/>
    <mergeCell ref="P18:P20"/>
    <mergeCell ref="K18:K20"/>
    <mergeCell ref="L18:L20"/>
    <mergeCell ref="T18:T20"/>
    <mergeCell ref="U18:U20"/>
    <mergeCell ref="E22:E30"/>
    <mergeCell ref="H24:H27"/>
    <mergeCell ref="I24:I27"/>
    <mergeCell ref="R18:R20"/>
    <mergeCell ref="S18:S20"/>
    <mergeCell ref="Q18:Q20"/>
    <mergeCell ref="O24:O27"/>
    <mergeCell ref="P24:P27"/>
    <mergeCell ref="Q24:Q27"/>
    <mergeCell ref="L24:L27"/>
    <mergeCell ref="M24:M27"/>
    <mergeCell ref="N24:N27"/>
    <mergeCell ref="K33:K35"/>
    <mergeCell ref="L33:L35"/>
    <mergeCell ref="U24:U27"/>
    <mergeCell ref="F30:G30"/>
    <mergeCell ref="E31:E38"/>
    <mergeCell ref="H33:H35"/>
    <mergeCell ref="I33:I35"/>
    <mergeCell ref="S24:S27"/>
    <mergeCell ref="T24:T27"/>
    <mergeCell ref="R24:R27"/>
    <mergeCell ref="T33:T35"/>
    <mergeCell ref="U33:U35"/>
    <mergeCell ref="F38:G38"/>
    <mergeCell ref="R33:R35"/>
    <mergeCell ref="S33:S35"/>
    <mergeCell ref="Q33:Q35"/>
    <mergeCell ref="M33:M35"/>
    <mergeCell ref="N33:N35"/>
    <mergeCell ref="O33:O35"/>
    <mergeCell ref="P33:P35"/>
    <mergeCell ref="N41:N42"/>
    <mergeCell ref="O41:O42"/>
    <mergeCell ref="P41:P42"/>
    <mergeCell ref="K41:K42"/>
    <mergeCell ref="L41:L42"/>
    <mergeCell ref="E39:E46"/>
    <mergeCell ref="H41:H42"/>
    <mergeCell ref="I41:I42"/>
    <mergeCell ref="F46:G46"/>
    <mergeCell ref="E49:G49"/>
    <mergeCell ref="E50:E65"/>
    <mergeCell ref="F52:F55"/>
    <mergeCell ref="H52:H55"/>
    <mergeCell ref="T41:T42"/>
    <mergeCell ref="U41:U42"/>
    <mergeCell ref="R41:R42"/>
    <mergeCell ref="S41:S42"/>
    <mergeCell ref="Q41:Q42"/>
    <mergeCell ref="M41:M42"/>
    <mergeCell ref="Q52:Q55"/>
    <mergeCell ref="L52:L55"/>
    <mergeCell ref="M52:M55"/>
    <mergeCell ref="N52:N55"/>
    <mergeCell ref="O52:O55"/>
    <mergeCell ref="K52:K55"/>
    <mergeCell ref="K56:K59"/>
    <mergeCell ref="U52:U55"/>
    <mergeCell ref="F56:F59"/>
    <mergeCell ref="H56:H59"/>
    <mergeCell ref="I56:I59"/>
    <mergeCell ref="J56:J59"/>
    <mergeCell ref="S52:S55"/>
    <mergeCell ref="T52:T55"/>
    <mergeCell ref="R52:R55"/>
    <mergeCell ref="P52:P55"/>
    <mergeCell ref="R56:R59"/>
    <mergeCell ref="P56:P59"/>
    <mergeCell ref="Q56:Q59"/>
    <mergeCell ref="L56:L59"/>
    <mergeCell ref="M56:M59"/>
    <mergeCell ref="N56:N59"/>
    <mergeCell ref="O56:O59"/>
    <mergeCell ref="O60:O64"/>
    <mergeCell ref="P60:P64"/>
    <mergeCell ref="L60:L64"/>
    <mergeCell ref="M60:M64"/>
    <mergeCell ref="U56:U59"/>
    <mergeCell ref="I60:I64"/>
    <mergeCell ref="J60:J64"/>
    <mergeCell ref="K60:K64"/>
    <mergeCell ref="S56:S59"/>
    <mergeCell ref="T56:T59"/>
    <mergeCell ref="T60:T64"/>
    <mergeCell ref="U60:U64"/>
    <mergeCell ref="F65:G65"/>
    <mergeCell ref="E66:E78"/>
    <mergeCell ref="F66:F68"/>
    <mergeCell ref="H66:H70"/>
    <mergeCell ref="S60:S64"/>
    <mergeCell ref="Q60:Q64"/>
    <mergeCell ref="R60:R64"/>
    <mergeCell ref="N60:N64"/>
    <mergeCell ref="O66:O70"/>
    <mergeCell ref="P66:P70"/>
    <mergeCell ref="K66:K70"/>
    <mergeCell ref="L66:L70"/>
    <mergeCell ref="I66:I70"/>
    <mergeCell ref="J66:J70"/>
    <mergeCell ref="K71:K76"/>
    <mergeCell ref="T66:T70"/>
    <mergeCell ref="U66:U70"/>
    <mergeCell ref="H71:H75"/>
    <mergeCell ref="I71:I76"/>
    <mergeCell ref="R66:R70"/>
    <mergeCell ref="S66:S70"/>
    <mergeCell ref="Q66:Q70"/>
    <mergeCell ref="M66:M70"/>
    <mergeCell ref="N66:N70"/>
    <mergeCell ref="I80:I85"/>
    <mergeCell ref="J80:J85"/>
    <mergeCell ref="S71:S76"/>
    <mergeCell ref="T71:T76"/>
    <mergeCell ref="R71:R76"/>
    <mergeCell ref="P71:P76"/>
    <mergeCell ref="Q71:Q76"/>
    <mergeCell ref="L71:L76"/>
    <mergeCell ref="M71:M76"/>
    <mergeCell ref="N71:N76"/>
    <mergeCell ref="Q80:Q85"/>
    <mergeCell ref="L80:L85"/>
    <mergeCell ref="M80:M85"/>
    <mergeCell ref="N80:N85"/>
    <mergeCell ref="O80:O85"/>
    <mergeCell ref="U71:U75"/>
    <mergeCell ref="O71:O76"/>
    <mergeCell ref="K86:K87"/>
    <mergeCell ref="L86:L87"/>
    <mergeCell ref="U80:U85"/>
    <mergeCell ref="H86:H87"/>
    <mergeCell ref="I86:I87"/>
    <mergeCell ref="J86:J87"/>
    <mergeCell ref="S80:S85"/>
    <mergeCell ref="T80:T85"/>
    <mergeCell ref="R80:R85"/>
    <mergeCell ref="P80:P85"/>
    <mergeCell ref="T86:T87"/>
    <mergeCell ref="U86:U87"/>
    <mergeCell ref="R86:R87"/>
    <mergeCell ref="S86:S87"/>
    <mergeCell ref="Q86:Q87"/>
    <mergeCell ref="M86:M87"/>
    <mergeCell ref="N86:N87"/>
    <mergeCell ref="O86:O87"/>
    <mergeCell ref="P86:P87"/>
    <mergeCell ref="F88:G88"/>
    <mergeCell ref="E89:E93"/>
    <mergeCell ref="F93:G93"/>
    <mergeCell ref="E94:E97"/>
    <mergeCell ref="H94:H95"/>
    <mergeCell ref="F97:G97"/>
    <mergeCell ref="E79:E88"/>
    <mergeCell ref="H80:H85"/>
    <mergeCell ref="U94:U95"/>
    <mergeCell ref="R94:R95"/>
    <mergeCell ref="S94:S95"/>
    <mergeCell ref="Q94:Q95"/>
    <mergeCell ref="M94:M95"/>
    <mergeCell ref="N94:N95"/>
    <mergeCell ref="O94:O95"/>
    <mergeCell ref="P94:P95"/>
    <mergeCell ref="J100:J102"/>
    <mergeCell ref="K100:K102"/>
    <mergeCell ref="E98:G98"/>
    <mergeCell ref="E99:G99"/>
    <mergeCell ref="I100:I102"/>
    <mergeCell ref="T94:T95"/>
    <mergeCell ref="K94:K95"/>
    <mergeCell ref="L94:L95"/>
    <mergeCell ref="I94:I95"/>
    <mergeCell ref="J94:J95"/>
    <mergeCell ref="R100:R102"/>
    <mergeCell ref="O100:O102"/>
    <mergeCell ref="P100:P102"/>
    <mergeCell ref="Q100:Q102"/>
    <mergeCell ref="L100:L102"/>
    <mergeCell ref="M100:M102"/>
    <mergeCell ref="N100:N102"/>
    <mergeCell ref="J104:J107"/>
    <mergeCell ref="K104:K107"/>
    <mergeCell ref="G101:G102"/>
    <mergeCell ref="H101:H102"/>
    <mergeCell ref="U101:U102"/>
    <mergeCell ref="E103:E114"/>
    <mergeCell ref="H104:H107"/>
    <mergeCell ref="I104:I107"/>
    <mergeCell ref="S100:S102"/>
    <mergeCell ref="T100:T102"/>
    <mergeCell ref="H108:H109"/>
    <mergeCell ref="I108:I109"/>
    <mergeCell ref="J108:J109"/>
    <mergeCell ref="S104:S107"/>
    <mergeCell ref="Q104:Q107"/>
    <mergeCell ref="R104:R107"/>
    <mergeCell ref="N104:N107"/>
    <mergeCell ref="O104:O107"/>
    <mergeCell ref="P104:P107"/>
    <mergeCell ref="L104:L107"/>
    <mergeCell ref="M108:M109"/>
    <mergeCell ref="N108:N109"/>
    <mergeCell ref="O108:O109"/>
    <mergeCell ref="K108:K109"/>
    <mergeCell ref="T104:T107"/>
    <mergeCell ref="U104:U107"/>
    <mergeCell ref="M104:M107"/>
    <mergeCell ref="U108:U109"/>
    <mergeCell ref="H111:H113"/>
    <mergeCell ref="I111:I113"/>
    <mergeCell ref="J111:J113"/>
    <mergeCell ref="S108:S109"/>
    <mergeCell ref="T108:T109"/>
    <mergeCell ref="R108:R109"/>
    <mergeCell ref="P108:P109"/>
    <mergeCell ref="Q108:Q109"/>
    <mergeCell ref="L108:L109"/>
    <mergeCell ref="O111:O113"/>
    <mergeCell ref="P111:P113"/>
    <mergeCell ref="Q111:Q113"/>
    <mergeCell ref="L111:L113"/>
    <mergeCell ref="M111:M113"/>
    <mergeCell ref="N111:N113"/>
    <mergeCell ref="J115:J117"/>
    <mergeCell ref="K115:K117"/>
    <mergeCell ref="U111:U113"/>
    <mergeCell ref="F114:G114"/>
    <mergeCell ref="E115:E123"/>
    <mergeCell ref="H115:H117"/>
    <mergeCell ref="I115:I117"/>
    <mergeCell ref="S111:S113"/>
    <mergeCell ref="T111:T113"/>
    <mergeCell ref="R111:R113"/>
    <mergeCell ref="H118:H122"/>
    <mergeCell ref="I118:I122"/>
    <mergeCell ref="J118:J122"/>
    <mergeCell ref="S115:S117"/>
    <mergeCell ref="T115:T117"/>
    <mergeCell ref="R115:R117"/>
    <mergeCell ref="O115:O117"/>
    <mergeCell ref="P115:P117"/>
    <mergeCell ref="Q115:Q117"/>
    <mergeCell ref="L115:L117"/>
    <mergeCell ref="L118:L122"/>
    <mergeCell ref="M118:M122"/>
    <mergeCell ref="N118:N122"/>
    <mergeCell ref="O118:O122"/>
    <mergeCell ref="K118:K122"/>
    <mergeCell ref="U115:U117"/>
    <mergeCell ref="M115:M117"/>
    <mergeCell ref="N115:N117"/>
    <mergeCell ref="U118:U122"/>
    <mergeCell ref="E124:E136"/>
    <mergeCell ref="H124:H127"/>
    <mergeCell ref="I124:I127"/>
    <mergeCell ref="J124:J127"/>
    <mergeCell ref="S118:S122"/>
    <mergeCell ref="T118:T122"/>
    <mergeCell ref="R118:R122"/>
    <mergeCell ref="P118:P122"/>
    <mergeCell ref="Q118:Q122"/>
    <mergeCell ref="H129:H133"/>
    <mergeCell ref="I129:I133"/>
    <mergeCell ref="J129:J133"/>
    <mergeCell ref="S124:S127"/>
    <mergeCell ref="Q124:Q127"/>
    <mergeCell ref="R124:R127"/>
    <mergeCell ref="N124:N127"/>
    <mergeCell ref="O124:O127"/>
    <mergeCell ref="P124:P127"/>
    <mergeCell ref="L124:L127"/>
    <mergeCell ref="O129:O133"/>
    <mergeCell ref="P129:P133"/>
    <mergeCell ref="K129:K133"/>
    <mergeCell ref="L129:L133"/>
    <mergeCell ref="T124:T127"/>
    <mergeCell ref="U124:U127"/>
    <mergeCell ref="M124:M127"/>
    <mergeCell ref="K134:K135"/>
    <mergeCell ref="I134:I135"/>
    <mergeCell ref="J134:J135"/>
    <mergeCell ref="T129:T133"/>
    <mergeCell ref="U129:U133"/>
    <mergeCell ref="R129:R133"/>
    <mergeCell ref="S129:S133"/>
    <mergeCell ref="Q129:Q133"/>
    <mergeCell ref="M129:M133"/>
    <mergeCell ref="N129:N133"/>
    <mergeCell ref="T134:T135"/>
    <mergeCell ref="R134:R135"/>
    <mergeCell ref="P134:P135"/>
    <mergeCell ref="Q134:Q135"/>
    <mergeCell ref="L134:L135"/>
    <mergeCell ref="M134:M135"/>
    <mergeCell ref="N134:N135"/>
    <mergeCell ref="O134:O135"/>
    <mergeCell ref="O137:O139"/>
    <mergeCell ref="P137:P139"/>
    <mergeCell ref="K137:K139"/>
    <mergeCell ref="L137:L139"/>
    <mergeCell ref="U134:U135"/>
    <mergeCell ref="E137:E145"/>
    <mergeCell ref="H137:H139"/>
    <mergeCell ref="I137:I139"/>
    <mergeCell ref="J137:J139"/>
    <mergeCell ref="S134:S135"/>
    <mergeCell ref="H140:H142"/>
    <mergeCell ref="I140:I142"/>
    <mergeCell ref="J140:J142"/>
    <mergeCell ref="T137:T139"/>
    <mergeCell ref="U137:U139"/>
    <mergeCell ref="R137:R139"/>
    <mergeCell ref="S137:S139"/>
    <mergeCell ref="Q137:Q139"/>
    <mergeCell ref="M137:M139"/>
    <mergeCell ref="N137:N139"/>
    <mergeCell ref="Q140:Q142"/>
    <mergeCell ref="L140:L142"/>
    <mergeCell ref="M140:M142"/>
    <mergeCell ref="N140:N142"/>
    <mergeCell ref="O140:O142"/>
    <mergeCell ref="K140:K142"/>
    <mergeCell ref="K143:K144"/>
    <mergeCell ref="L143:L144"/>
    <mergeCell ref="U140:U142"/>
    <mergeCell ref="H143:H144"/>
    <mergeCell ref="I143:I144"/>
    <mergeCell ref="J143:J144"/>
    <mergeCell ref="S140:S142"/>
    <mergeCell ref="T140:T142"/>
    <mergeCell ref="R140:R142"/>
    <mergeCell ref="P140:P142"/>
    <mergeCell ref="T143:T144"/>
    <mergeCell ref="U143:U144"/>
    <mergeCell ref="R143:R144"/>
    <mergeCell ref="S143:S144"/>
    <mergeCell ref="Q143:Q144"/>
    <mergeCell ref="M143:M144"/>
    <mergeCell ref="N143:N144"/>
    <mergeCell ref="O143:O144"/>
    <mergeCell ref="P143:P144"/>
    <mergeCell ref="K146:K148"/>
    <mergeCell ref="L146:L148"/>
    <mergeCell ref="F145:G145"/>
    <mergeCell ref="E146:E149"/>
    <mergeCell ref="H146:H148"/>
    <mergeCell ref="I146:I148"/>
    <mergeCell ref="F149:G149"/>
    <mergeCell ref="T146:T148"/>
    <mergeCell ref="U146:U148"/>
    <mergeCell ref="R146:R148"/>
    <mergeCell ref="S146:S148"/>
    <mergeCell ref="Q146:Q148"/>
    <mergeCell ref="M146:M148"/>
    <mergeCell ref="N146:N148"/>
    <mergeCell ref="O146:O148"/>
    <mergeCell ref="P146:P148"/>
    <mergeCell ref="P155:P157"/>
    <mergeCell ref="L155:L157"/>
    <mergeCell ref="M155:M157"/>
    <mergeCell ref="J155:J157"/>
    <mergeCell ref="K155:K157"/>
    <mergeCell ref="E150:E154"/>
    <mergeCell ref="E155:E160"/>
    <mergeCell ref="H155:H157"/>
    <mergeCell ref="I155:I157"/>
    <mergeCell ref="T155:T157"/>
    <mergeCell ref="U155:U157"/>
    <mergeCell ref="H158:H159"/>
    <mergeCell ref="I158:I159"/>
    <mergeCell ref="J158:J159"/>
    <mergeCell ref="S155:S157"/>
    <mergeCell ref="Q155:Q157"/>
    <mergeCell ref="R155:R157"/>
    <mergeCell ref="N155:N157"/>
    <mergeCell ref="O155:O157"/>
    <mergeCell ref="Q158:Q159"/>
    <mergeCell ref="L158:L159"/>
    <mergeCell ref="M158:M159"/>
    <mergeCell ref="N158:N159"/>
    <mergeCell ref="O158:O159"/>
    <mergeCell ref="K158:K159"/>
    <mergeCell ref="U158:U159"/>
    <mergeCell ref="F160:G160"/>
    <mergeCell ref="E161:G161"/>
    <mergeCell ref="E164:E169"/>
    <mergeCell ref="H164:H168"/>
    <mergeCell ref="I164:I168"/>
    <mergeCell ref="S158:S159"/>
    <mergeCell ref="T158:T159"/>
    <mergeCell ref="R158:R159"/>
    <mergeCell ref="P158:P159"/>
    <mergeCell ref="Q164:Q168"/>
    <mergeCell ref="L164:L168"/>
    <mergeCell ref="M164:M168"/>
    <mergeCell ref="N164:N168"/>
    <mergeCell ref="J164:J168"/>
    <mergeCell ref="K164:K168"/>
    <mergeCell ref="U164:U168"/>
    <mergeCell ref="F169:G169"/>
    <mergeCell ref="E170:E173"/>
    <mergeCell ref="H170:H171"/>
    <mergeCell ref="I170:I171"/>
    <mergeCell ref="S164:S168"/>
    <mergeCell ref="T164:T168"/>
    <mergeCell ref="R164:R168"/>
    <mergeCell ref="O164:O168"/>
    <mergeCell ref="P164:P168"/>
    <mergeCell ref="E174:E175"/>
    <mergeCell ref="F175:G175"/>
    <mergeCell ref="S170:S171"/>
    <mergeCell ref="T170:T171"/>
    <mergeCell ref="R170:R171"/>
    <mergeCell ref="O170:O171"/>
    <mergeCell ref="P170:P171"/>
    <mergeCell ref="Q170:Q171"/>
    <mergeCell ref="L170:L171"/>
    <mergeCell ref="M170:M171"/>
    <mergeCell ref="K176:K177"/>
    <mergeCell ref="H176:H177"/>
    <mergeCell ref="I176:I177"/>
    <mergeCell ref="J176:J177"/>
    <mergeCell ref="U170:U171"/>
    <mergeCell ref="F173:G173"/>
    <mergeCell ref="N170:N171"/>
    <mergeCell ref="J170:J171"/>
    <mergeCell ref="K170:K171"/>
    <mergeCell ref="S176:S177"/>
    <mergeCell ref="T176:T177"/>
    <mergeCell ref="R176:R177"/>
    <mergeCell ref="P176:P177"/>
    <mergeCell ref="Q176:Q177"/>
    <mergeCell ref="L176:L177"/>
    <mergeCell ref="M176:M177"/>
    <mergeCell ref="N176:N177"/>
    <mergeCell ref="O176:O177"/>
    <mergeCell ref="U178:U179"/>
    <mergeCell ref="F181:G181"/>
    <mergeCell ref="R178:R179"/>
    <mergeCell ref="S178:S179"/>
    <mergeCell ref="Q178:Q179"/>
    <mergeCell ref="M178:M179"/>
    <mergeCell ref="N178:N179"/>
    <mergeCell ref="O178:O179"/>
    <mergeCell ref="P178:P179"/>
    <mergeCell ref="K178:K179"/>
    <mergeCell ref="K183:K184"/>
    <mergeCell ref="E182:G182"/>
    <mergeCell ref="E183:E187"/>
    <mergeCell ref="H183:H184"/>
    <mergeCell ref="I183:I184"/>
    <mergeCell ref="T178:T179"/>
    <mergeCell ref="L178:L179"/>
    <mergeCell ref="H178:H179"/>
    <mergeCell ref="I178:I179"/>
    <mergeCell ref="J178:J179"/>
    <mergeCell ref="U183:U184"/>
    <mergeCell ref="F187:G187"/>
    <mergeCell ref="E188:E191"/>
    <mergeCell ref="H188:H189"/>
    <mergeCell ref="I188:I189"/>
    <mergeCell ref="S183:S184"/>
    <mergeCell ref="Q183:Q184"/>
    <mergeCell ref="R183:R184"/>
    <mergeCell ref="N183:N184"/>
    <mergeCell ref="O183:O184"/>
    <mergeCell ref="P188:P189"/>
    <mergeCell ref="L188:L189"/>
    <mergeCell ref="M188:M189"/>
    <mergeCell ref="J188:J189"/>
    <mergeCell ref="K188:K189"/>
    <mergeCell ref="T183:T184"/>
    <mergeCell ref="P183:P184"/>
    <mergeCell ref="L183:L184"/>
    <mergeCell ref="M183:M184"/>
    <mergeCell ref="J183:J184"/>
    <mergeCell ref="T188:T189"/>
    <mergeCell ref="U188:U189"/>
    <mergeCell ref="F191:G191"/>
    <mergeCell ref="E192:E196"/>
    <mergeCell ref="F196:G196"/>
    <mergeCell ref="S188:S189"/>
    <mergeCell ref="Q188:Q189"/>
    <mergeCell ref="R188:R189"/>
    <mergeCell ref="N188:N189"/>
    <mergeCell ref="O188:O189"/>
    <mergeCell ref="E197:G197"/>
    <mergeCell ref="E198:G198"/>
    <mergeCell ref="A201:H201"/>
    <mergeCell ref="A202:H202"/>
    <mergeCell ref="J203:K203"/>
    <mergeCell ref="M203:O203"/>
    <mergeCell ref="A209:H209"/>
    <mergeCell ref="G210:H210"/>
    <mergeCell ref="G211:H211"/>
    <mergeCell ref="S231:T231"/>
    <mergeCell ref="A205:H205"/>
    <mergeCell ref="A206:H206"/>
    <mergeCell ref="A207:H207"/>
    <mergeCell ref="A208:H208"/>
  </mergeCells>
  <printOptions/>
  <pageMargins left="0.75" right="0.75" top="0.26" bottom="0.27" header="0.21" footer="0.18"/>
  <pageSetup orientation="landscape" paperSize="9" scale="50" r:id="rId1"/>
</worksheet>
</file>

<file path=xl/worksheets/sheet4.xml><?xml version="1.0" encoding="utf-8"?>
<worksheet xmlns="http://schemas.openxmlformats.org/spreadsheetml/2006/main" xmlns:r="http://schemas.openxmlformats.org/officeDocument/2006/relationships">
  <dimension ref="A2:X231"/>
  <sheetViews>
    <sheetView showGridLines="0" zoomScale="70" zoomScaleNormal="70" zoomScalePageLayoutView="0" workbookViewId="0" topLeftCell="A197">
      <selection activeCell="Q231" sqref="Q231:T231"/>
    </sheetView>
  </sheetViews>
  <sheetFormatPr defaultColWidth="9.140625" defaultRowHeight="12.75"/>
  <cols>
    <col min="1" max="1" width="0.2890625" style="0" customWidth="1"/>
    <col min="2" max="2" width="1.1484375" style="0" customWidth="1"/>
    <col min="3" max="3" width="1.28515625" style="0" customWidth="1"/>
    <col min="4" max="4" width="1.7109375" style="0" customWidth="1"/>
    <col min="5" max="5" width="11.140625" style="0" customWidth="1"/>
    <col min="6" max="6" width="11.00390625" style="0" customWidth="1"/>
    <col min="7" max="7" width="5.8515625" style="0" customWidth="1"/>
    <col min="8" max="8" width="9.00390625" style="0" customWidth="1"/>
    <col min="9" max="20" width="10.7109375" style="0" customWidth="1"/>
    <col min="21" max="21" width="6.7109375" style="0" customWidth="1"/>
  </cols>
  <sheetData>
    <row r="1" ht="15.75" customHeight="1" thickBot="1"/>
    <row r="2" spans="6:21" ht="15.75" customHeight="1">
      <c r="F2" s="193"/>
      <c r="G2" s="674" t="s">
        <v>35</v>
      </c>
      <c r="H2" s="628" t="s">
        <v>215</v>
      </c>
      <c r="I2" s="203"/>
      <c r="J2" s="204"/>
      <c r="K2" s="204"/>
      <c r="L2" s="204"/>
      <c r="M2" s="204"/>
      <c r="N2" s="204"/>
      <c r="O2" s="204"/>
      <c r="P2" s="204"/>
      <c r="Q2" s="204"/>
      <c r="R2" s="204"/>
      <c r="S2" s="204"/>
      <c r="T2" s="203"/>
      <c r="U2" s="628" t="s">
        <v>215</v>
      </c>
    </row>
    <row r="3" spans="6:21" ht="16.5" thickBot="1">
      <c r="F3" s="189"/>
      <c r="G3" s="675"/>
      <c r="H3" s="629"/>
      <c r="I3" s="333" t="s">
        <v>188</v>
      </c>
      <c r="J3" s="334" t="s">
        <v>99</v>
      </c>
      <c r="K3" s="334" t="s">
        <v>196</v>
      </c>
      <c r="L3" s="334" t="s">
        <v>195</v>
      </c>
      <c r="M3" s="334" t="s">
        <v>193</v>
      </c>
      <c r="N3" s="334" t="s">
        <v>96</v>
      </c>
      <c r="O3" s="334" t="s">
        <v>356</v>
      </c>
      <c r="P3" s="334" t="s">
        <v>92</v>
      </c>
      <c r="Q3" s="334" t="s">
        <v>200</v>
      </c>
      <c r="R3" s="334" t="s">
        <v>204</v>
      </c>
      <c r="S3" s="334" t="s">
        <v>205</v>
      </c>
      <c r="T3" s="333" t="s">
        <v>91</v>
      </c>
      <c r="U3" s="629"/>
    </row>
    <row r="4" spans="6:24" ht="15.75" customHeight="1" thickBot="1">
      <c r="F4" s="7" t="s">
        <v>34</v>
      </c>
      <c r="G4" s="676"/>
      <c r="H4" s="630"/>
      <c r="I4" s="81" t="s">
        <v>79</v>
      </c>
      <c r="J4" s="81" t="s">
        <v>79</v>
      </c>
      <c r="K4" s="81" t="s">
        <v>79</v>
      </c>
      <c r="L4" s="81" t="s">
        <v>79</v>
      </c>
      <c r="M4" s="81" t="s">
        <v>79</v>
      </c>
      <c r="N4" s="81" t="s">
        <v>79</v>
      </c>
      <c r="O4" s="81" t="s">
        <v>79</v>
      </c>
      <c r="P4" s="81" t="s">
        <v>79</v>
      </c>
      <c r="Q4" s="81" t="s">
        <v>79</v>
      </c>
      <c r="R4" s="81" t="s">
        <v>79</v>
      </c>
      <c r="S4" s="81" t="s">
        <v>79</v>
      </c>
      <c r="T4" s="81" t="s">
        <v>79</v>
      </c>
      <c r="U4" s="630"/>
      <c r="W4" s="537" t="s">
        <v>562</v>
      </c>
      <c r="X4" s="80"/>
    </row>
    <row r="5" spans="5:21" ht="15.75" customHeight="1">
      <c r="E5" s="639" t="s">
        <v>317</v>
      </c>
      <c r="F5" s="445" t="s">
        <v>235</v>
      </c>
      <c r="G5" s="446">
        <v>10</v>
      </c>
      <c r="H5" s="447">
        <v>10</v>
      </c>
      <c r="I5" s="50">
        <v>7</v>
      </c>
      <c r="J5" s="389">
        <v>9</v>
      </c>
      <c r="K5" s="389">
        <v>9</v>
      </c>
      <c r="L5" s="389">
        <v>9</v>
      </c>
      <c r="M5" s="389">
        <v>9</v>
      </c>
      <c r="N5" s="389">
        <v>9</v>
      </c>
      <c r="O5" s="389">
        <v>9</v>
      </c>
      <c r="P5" s="389">
        <v>9</v>
      </c>
      <c r="Q5" s="389">
        <v>9</v>
      </c>
      <c r="R5" s="389">
        <v>9</v>
      </c>
      <c r="S5" s="389">
        <v>9</v>
      </c>
      <c r="T5" s="389">
        <v>9</v>
      </c>
      <c r="U5" s="447">
        <v>10</v>
      </c>
    </row>
    <row r="6" spans="5:24" ht="15">
      <c r="E6" s="640"/>
      <c r="F6" s="185" t="s">
        <v>236</v>
      </c>
      <c r="G6" s="9">
        <v>10</v>
      </c>
      <c r="H6" s="11">
        <v>10</v>
      </c>
      <c r="I6" s="41">
        <v>10</v>
      </c>
      <c r="J6" s="388">
        <v>10</v>
      </c>
      <c r="K6" s="388">
        <v>10</v>
      </c>
      <c r="L6" s="388">
        <v>8</v>
      </c>
      <c r="M6" s="388">
        <v>10</v>
      </c>
      <c r="N6" s="388">
        <v>10</v>
      </c>
      <c r="O6" s="388">
        <v>10</v>
      </c>
      <c r="P6" s="388">
        <v>10</v>
      </c>
      <c r="Q6" s="388">
        <v>10</v>
      </c>
      <c r="R6" s="388">
        <v>10</v>
      </c>
      <c r="S6" s="388">
        <v>10</v>
      </c>
      <c r="T6" s="388">
        <v>10</v>
      </c>
      <c r="U6" s="11">
        <v>10</v>
      </c>
      <c r="W6" s="199"/>
      <c r="X6" s="194" t="s">
        <v>358</v>
      </c>
    </row>
    <row r="7" spans="5:24" ht="15.75" customHeight="1">
      <c r="E7" s="640"/>
      <c r="F7" s="173" t="s">
        <v>237</v>
      </c>
      <c r="G7" s="20">
        <v>20</v>
      </c>
      <c r="H7" s="11">
        <v>20</v>
      </c>
      <c r="I7" s="41">
        <v>13</v>
      </c>
      <c r="J7" s="425">
        <v>20</v>
      </c>
      <c r="K7" s="425">
        <v>18</v>
      </c>
      <c r="L7" s="425">
        <v>20</v>
      </c>
      <c r="M7" s="425">
        <v>20</v>
      </c>
      <c r="N7" s="425">
        <v>20</v>
      </c>
      <c r="O7" s="425">
        <v>17</v>
      </c>
      <c r="P7" s="425">
        <v>20</v>
      </c>
      <c r="Q7" s="425">
        <v>17</v>
      </c>
      <c r="R7" s="425">
        <v>11</v>
      </c>
      <c r="S7" s="425">
        <v>14</v>
      </c>
      <c r="T7" s="425">
        <v>17</v>
      </c>
      <c r="U7" s="11">
        <v>20</v>
      </c>
      <c r="W7" s="200"/>
      <c r="X7" s="202" t="s">
        <v>359</v>
      </c>
    </row>
    <row r="8" spans="5:24" ht="15.75" customHeight="1">
      <c r="E8" s="640"/>
      <c r="F8" s="173" t="s">
        <v>238</v>
      </c>
      <c r="G8" s="20">
        <v>20</v>
      </c>
      <c r="H8" s="632">
        <v>40</v>
      </c>
      <c r="I8" s="743">
        <v>39</v>
      </c>
      <c r="J8" s="737">
        <v>37</v>
      </c>
      <c r="K8" s="737">
        <v>31</v>
      </c>
      <c r="L8" s="737">
        <v>36</v>
      </c>
      <c r="M8" s="737">
        <v>36</v>
      </c>
      <c r="N8" s="737">
        <v>32</v>
      </c>
      <c r="O8" s="737">
        <v>39</v>
      </c>
      <c r="P8" s="737">
        <v>39</v>
      </c>
      <c r="Q8" s="737">
        <v>37</v>
      </c>
      <c r="R8" s="737">
        <v>32</v>
      </c>
      <c r="S8" s="737">
        <v>29</v>
      </c>
      <c r="T8" s="737">
        <v>35</v>
      </c>
      <c r="U8" s="632">
        <v>40</v>
      </c>
      <c r="W8" s="201"/>
      <c r="X8" s="202" t="s">
        <v>360</v>
      </c>
    </row>
    <row r="9" spans="5:23" ht="15">
      <c r="E9" s="640"/>
      <c r="F9" s="173" t="s">
        <v>239</v>
      </c>
      <c r="G9" s="20">
        <v>10</v>
      </c>
      <c r="H9" s="632"/>
      <c r="I9" s="743"/>
      <c r="J9" s="737"/>
      <c r="K9" s="737"/>
      <c r="L9" s="737"/>
      <c r="M9" s="737"/>
      <c r="N9" s="737"/>
      <c r="O9" s="737"/>
      <c r="P9" s="737"/>
      <c r="Q9" s="737"/>
      <c r="R9" s="737"/>
      <c r="S9" s="737"/>
      <c r="T9" s="737"/>
      <c r="U9" s="632"/>
      <c r="W9" s="26"/>
    </row>
    <row r="10" spans="5:23" ht="15">
      <c r="E10" s="640"/>
      <c r="F10" s="173" t="s">
        <v>240</v>
      </c>
      <c r="G10" s="20">
        <v>10</v>
      </c>
      <c r="H10" s="632"/>
      <c r="I10" s="743"/>
      <c r="J10" s="737"/>
      <c r="K10" s="737"/>
      <c r="L10" s="737"/>
      <c r="M10" s="737"/>
      <c r="N10" s="737"/>
      <c r="O10" s="737"/>
      <c r="P10" s="737"/>
      <c r="Q10" s="737"/>
      <c r="R10" s="737"/>
      <c r="S10" s="737"/>
      <c r="T10" s="737"/>
      <c r="U10" s="632"/>
      <c r="W10" s="26"/>
    </row>
    <row r="11" spans="5:24" ht="15">
      <c r="E11" s="640"/>
      <c r="F11" s="173" t="s">
        <v>241</v>
      </c>
      <c r="G11" s="20">
        <v>10</v>
      </c>
      <c r="H11" s="22">
        <v>10</v>
      </c>
      <c r="I11" s="41">
        <v>10</v>
      </c>
      <c r="J11" s="425">
        <v>10</v>
      </c>
      <c r="K11" s="425">
        <v>10</v>
      </c>
      <c r="L11" s="425">
        <v>10</v>
      </c>
      <c r="M11" s="425">
        <v>8</v>
      </c>
      <c r="N11" s="425">
        <v>10</v>
      </c>
      <c r="O11" s="425">
        <v>10</v>
      </c>
      <c r="P11" s="425">
        <v>10</v>
      </c>
      <c r="Q11" s="425">
        <v>10</v>
      </c>
      <c r="R11" s="425">
        <v>10</v>
      </c>
      <c r="S11" s="425">
        <v>10</v>
      </c>
      <c r="T11" s="425">
        <v>10</v>
      </c>
      <c r="U11" s="22">
        <v>10</v>
      </c>
      <c r="W11" s="467"/>
      <c r="X11" s="307" t="s">
        <v>361</v>
      </c>
    </row>
    <row r="12" spans="5:23" ht="15">
      <c r="E12" s="640"/>
      <c r="F12" s="191" t="s">
        <v>242</v>
      </c>
      <c r="G12" s="20">
        <v>20</v>
      </c>
      <c r="H12" s="169">
        <v>20</v>
      </c>
      <c r="I12" s="41">
        <v>18</v>
      </c>
      <c r="J12" s="425">
        <v>14</v>
      </c>
      <c r="K12" s="425">
        <v>10</v>
      </c>
      <c r="L12" s="425">
        <v>14</v>
      </c>
      <c r="M12" s="425">
        <v>20</v>
      </c>
      <c r="N12" s="425">
        <v>10</v>
      </c>
      <c r="O12" s="425">
        <v>13</v>
      </c>
      <c r="P12" s="425">
        <v>12</v>
      </c>
      <c r="Q12" s="425">
        <v>20</v>
      </c>
      <c r="R12" s="425">
        <v>16</v>
      </c>
      <c r="S12" s="425">
        <v>10</v>
      </c>
      <c r="T12" s="425">
        <v>12</v>
      </c>
      <c r="U12" s="169">
        <v>20</v>
      </c>
      <c r="W12" s="270"/>
    </row>
    <row r="13" spans="1:23" ht="15.75" thickBot="1">
      <c r="A13" s="65"/>
      <c r="B13" s="65"/>
      <c r="C13" s="65"/>
      <c r="D13" s="65"/>
      <c r="E13" s="640"/>
      <c r="F13" s="148" t="s">
        <v>243</v>
      </c>
      <c r="G13" s="14">
        <v>10</v>
      </c>
      <c r="H13" s="18">
        <v>10</v>
      </c>
      <c r="I13" s="43">
        <v>10</v>
      </c>
      <c r="J13" s="427">
        <v>10</v>
      </c>
      <c r="K13" s="427">
        <v>10</v>
      </c>
      <c r="L13" s="427">
        <v>10</v>
      </c>
      <c r="M13" s="427">
        <v>10</v>
      </c>
      <c r="N13" s="427">
        <v>10</v>
      </c>
      <c r="O13" s="427">
        <v>9</v>
      </c>
      <c r="P13" s="427">
        <v>10</v>
      </c>
      <c r="Q13" s="427">
        <v>10</v>
      </c>
      <c r="R13" s="427">
        <v>9</v>
      </c>
      <c r="S13" s="427">
        <v>9</v>
      </c>
      <c r="T13" s="427">
        <v>10</v>
      </c>
      <c r="U13" s="18">
        <v>10</v>
      </c>
      <c r="W13" s="270"/>
    </row>
    <row r="14" spans="5:24" ht="15.75" customHeight="1" thickBot="1">
      <c r="E14" s="641"/>
      <c r="F14" s="616" t="s">
        <v>214</v>
      </c>
      <c r="G14" s="617"/>
      <c r="H14" s="174">
        <v>12</v>
      </c>
      <c r="I14" s="290">
        <f aca="true" t="shared" si="0" ref="I14:T14">SUM(I5:I13)/10</f>
        <v>10.7</v>
      </c>
      <c r="J14" s="290">
        <f t="shared" si="0"/>
        <v>11</v>
      </c>
      <c r="K14" s="290">
        <f t="shared" si="0"/>
        <v>9.8</v>
      </c>
      <c r="L14" s="290">
        <f t="shared" si="0"/>
        <v>10.7</v>
      </c>
      <c r="M14" s="290">
        <f t="shared" si="0"/>
        <v>11.3</v>
      </c>
      <c r="N14" s="290">
        <f t="shared" si="0"/>
        <v>10.1</v>
      </c>
      <c r="O14" s="290">
        <f t="shared" si="0"/>
        <v>10.7</v>
      </c>
      <c r="P14" s="290">
        <f t="shared" si="0"/>
        <v>11</v>
      </c>
      <c r="Q14" s="290">
        <f t="shared" si="0"/>
        <v>11.3</v>
      </c>
      <c r="R14" s="290">
        <f t="shared" si="0"/>
        <v>9.7</v>
      </c>
      <c r="S14" s="290">
        <f t="shared" si="0"/>
        <v>9.1</v>
      </c>
      <c r="T14" s="290">
        <f t="shared" si="0"/>
        <v>10.3</v>
      </c>
      <c r="U14" s="174">
        <v>14</v>
      </c>
      <c r="W14" s="536"/>
      <c r="X14" s="308" t="s">
        <v>362</v>
      </c>
    </row>
    <row r="15" spans="5:21" ht="15.75" customHeight="1">
      <c r="E15" s="639" t="s">
        <v>316</v>
      </c>
      <c r="F15" s="448" t="s">
        <v>244</v>
      </c>
      <c r="G15" s="446">
        <v>10</v>
      </c>
      <c r="H15" s="770">
        <v>110</v>
      </c>
      <c r="I15" s="751">
        <v>86</v>
      </c>
      <c r="J15" s="731">
        <v>97</v>
      </c>
      <c r="K15" s="731">
        <v>100</v>
      </c>
      <c r="L15" s="731">
        <v>88</v>
      </c>
      <c r="M15" s="731">
        <v>97</v>
      </c>
      <c r="N15" s="731">
        <v>94</v>
      </c>
      <c r="O15" s="731">
        <v>95</v>
      </c>
      <c r="P15" s="731">
        <v>104</v>
      </c>
      <c r="Q15" s="731">
        <v>96</v>
      </c>
      <c r="R15" s="731">
        <v>96</v>
      </c>
      <c r="S15" s="731">
        <v>92</v>
      </c>
      <c r="T15" s="731">
        <v>96</v>
      </c>
      <c r="U15" s="770">
        <v>110</v>
      </c>
    </row>
    <row r="16" spans="5:21" ht="15">
      <c r="E16" s="640"/>
      <c r="F16" s="449" t="s">
        <v>245</v>
      </c>
      <c r="G16" s="450">
        <v>10</v>
      </c>
      <c r="H16" s="771"/>
      <c r="I16" s="743"/>
      <c r="J16" s="737"/>
      <c r="K16" s="737"/>
      <c r="L16" s="737"/>
      <c r="M16" s="737"/>
      <c r="N16" s="737"/>
      <c r="O16" s="737"/>
      <c r="P16" s="737"/>
      <c r="Q16" s="737"/>
      <c r="R16" s="737"/>
      <c r="S16" s="737"/>
      <c r="T16" s="737"/>
      <c r="U16" s="771"/>
    </row>
    <row r="17" spans="5:21" ht="15">
      <c r="E17" s="640"/>
      <c r="F17" s="449" t="s">
        <v>246</v>
      </c>
      <c r="G17" s="450">
        <v>90</v>
      </c>
      <c r="H17" s="771"/>
      <c r="I17" s="743"/>
      <c r="J17" s="737"/>
      <c r="K17" s="737"/>
      <c r="L17" s="737"/>
      <c r="M17" s="737"/>
      <c r="N17" s="737"/>
      <c r="O17" s="737"/>
      <c r="P17" s="737"/>
      <c r="Q17" s="737"/>
      <c r="R17" s="737"/>
      <c r="S17" s="737"/>
      <c r="T17" s="737"/>
      <c r="U17" s="771"/>
    </row>
    <row r="18" spans="5:21" ht="15">
      <c r="E18" s="640"/>
      <c r="F18" s="449" t="s">
        <v>247</v>
      </c>
      <c r="G18" s="450">
        <v>10</v>
      </c>
      <c r="H18" s="771">
        <v>30</v>
      </c>
      <c r="I18" s="751">
        <v>26</v>
      </c>
      <c r="J18" s="731">
        <v>30</v>
      </c>
      <c r="K18" s="731">
        <v>29</v>
      </c>
      <c r="L18" s="731">
        <v>28</v>
      </c>
      <c r="M18" s="731">
        <v>30</v>
      </c>
      <c r="N18" s="731">
        <v>30</v>
      </c>
      <c r="O18" s="731">
        <v>30</v>
      </c>
      <c r="P18" s="731">
        <v>30</v>
      </c>
      <c r="Q18" s="731">
        <v>30</v>
      </c>
      <c r="R18" s="731">
        <v>30</v>
      </c>
      <c r="S18" s="731">
        <v>30</v>
      </c>
      <c r="T18" s="731">
        <v>26</v>
      </c>
      <c r="U18" s="771">
        <v>30</v>
      </c>
    </row>
    <row r="19" spans="5:21" ht="15">
      <c r="E19" s="640"/>
      <c r="F19" s="449" t="s">
        <v>248</v>
      </c>
      <c r="G19" s="450">
        <v>10</v>
      </c>
      <c r="H19" s="771"/>
      <c r="I19" s="743"/>
      <c r="J19" s="737"/>
      <c r="K19" s="737"/>
      <c r="L19" s="737"/>
      <c r="M19" s="737"/>
      <c r="N19" s="737"/>
      <c r="O19" s="737"/>
      <c r="P19" s="737"/>
      <c r="Q19" s="737"/>
      <c r="R19" s="737"/>
      <c r="S19" s="737"/>
      <c r="T19" s="737"/>
      <c r="U19" s="771"/>
    </row>
    <row r="20" spans="5:21" ht="15.75" thickBot="1">
      <c r="E20" s="640"/>
      <c r="F20" s="449" t="s">
        <v>249</v>
      </c>
      <c r="G20" s="452">
        <v>10</v>
      </c>
      <c r="H20" s="792"/>
      <c r="I20" s="744"/>
      <c r="J20" s="738"/>
      <c r="K20" s="738"/>
      <c r="L20" s="738"/>
      <c r="M20" s="738"/>
      <c r="N20" s="738"/>
      <c r="O20" s="738"/>
      <c r="P20" s="738"/>
      <c r="Q20" s="738"/>
      <c r="R20" s="738"/>
      <c r="S20" s="738"/>
      <c r="T20" s="738"/>
      <c r="U20" s="792"/>
    </row>
    <row r="21" spans="5:21" ht="15.75" customHeight="1" thickBot="1">
      <c r="E21" s="641"/>
      <c r="F21" s="616" t="s">
        <v>214</v>
      </c>
      <c r="G21" s="617"/>
      <c r="H21" s="174">
        <v>14</v>
      </c>
      <c r="I21" s="290">
        <f aca="true" t="shared" si="1" ref="I21:T21">SUM(I15:I20)/10</f>
        <v>11.2</v>
      </c>
      <c r="J21" s="290">
        <f t="shared" si="1"/>
        <v>12.7</v>
      </c>
      <c r="K21" s="290">
        <f t="shared" si="1"/>
        <v>12.9</v>
      </c>
      <c r="L21" s="290">
        <f t="shared" si="1"/>
        <v>11.6</v>
      </c>
      <c r="M21" s="290">
        <f t="shared" si="1"/>
        <v>12.7</v>
      </c>
      <c r="N21" s="290">
        <f t="shared" si="1"/>
        <v>12.4</v>
      </c>
      <c r="O21" s="290">
        <f t="shared" si="1"/>
        <v>12.5</v>
      </c>
      <c r="P21" s="290">
        <f t="shared" si="1"/>
        <v>13.4</v>
      </c>
      <c r="Q21" s="290">
        <f t="shared" si="1"/>
        <v>12.6</v>
      </c>
      <c r="R21" s="290">
        <f t="shared" si="1"/>
        <v>12.6</v>
      </c>
      <c r="S21" s="290">
        <f t="shared" si="1"/>
        <v>12.2</v>
      </c>
      <c r="T21" s="290">
        <f t="shared" si="1"/>
        <v>12.2</v>
      </c>
      <c r="U21" s="174">
        <v>14</v>
      </c>
    </row>
    <row r="22" spans="5:21" ht="15.75" thickBot="1">
      <c r="E22" s="694" t="s">
        <v>315</v>
      </c>
      <c r="F22" s="448" t="s">
        <v>250</v>
      </c>
      <c r="G22" s="446">
        <v>10</v>
      </c>
      <c r="H22" s="447">
        <v>20</v>
      </c>
      <c r="I22" s="38">
        <v>15</v>
      </c>
      <c r="J22" s="431">
        <v>19</v>
      </c>
      <c r="K22" s="431">
        <v>19</v>
      </c>
      <c r="L22" s="431">
        <v>17</v>
      </c>
      <c r="M22" s="431">
        <v>19</v>
      </c>
      <c r="N22" s="431">
        <v>19</v>
      </c>
      <c r="O22" s="431">
        <v>19</v>
      </c>
      <c r="P22" s="431">
        <v>18</v>
      </c>
      <c r="Q22" s="431">
        <v>18</v>
      </c>
      <c r="R22" s="431">
        <v>19</v>
      </c>
      <c r="S22" s="431">
        <v>17</v>
      </c>
      <c r="T22" s="431">
        <v>17</v>
      </c>
      <c r="U22" s="455">
        <v>20</v>
      </c>
    </row>
    <row r="23" spans="5:21" ht="15.75" thickBot="1">
      <c r="E23" s="694"/>
      <c r="F23" s="288" t="s">
        <v>251</v>
      </c>
      <c r="G23" s="291">
        <v>10</v>
      </c>
      <c r="H23" s="22">
        <v>10</v>
      </c>
      <c r="I23" s="41">
        <v>9</v>
      </c>
      <c r="J23" s="425">
        <v>10</v>
      </c>
      <c r="K23" s="425">
        <v>10</v>
      </c>
      <c r="L23" s="425">
        <v>9</v>
      </c>
      <c r="M23" s="425">
        <v>10</v>
      </c>
      <c r="N23" s="425">
        <v>10</v>
      </c>
      <c r="O23" s="425">
        <v>10</v>
      </c>
      <c r="P23" s="425">
        <v>8</v>
      </c>
      <c r="Q23" s="425">
        <v>10</v>
      </c>
      <c r="R23" s="425">
        <v>8</v>
      </c>
      <c r="S23" s="425">
        <v>8</v>
      </c>
      <c r="T23" s="425">
        <v>10</v>
      </c>
      <c r="U23" s="29">
        <v>10</v>
      </c>
    </row>
    <row r="24" spans="5:21" ht="15.75" thickBot="1">
      <c r="E24" s="694"/>
      <c r="F24" s="173" t="s">
        <v>252</v>
      </c>
      <c r="G24" s="20">
        <v>10</v>
      </c>
      <c r="H24" s="632">
        <v>40</v>
      </c>
      <c r="I24" s="743">
        <v>38</v>
      </c>
      <c r="J24" s="737">
        <v>40</v>
      </c>
      <c r="K24" s="737">
        <v>39</v>
      </c>
      <c r="L24" s="737">
        <v>30</v>
      </c>
      <c r="M24" s="737">
        <v>40</v>
      </c>
      <c r="N24" s="737">
        <v>34</v>
      </c>
      <c r="O24" s="737">
        <v>38</v>
      </c>
      <c r="P24" s="737">
        <v>34</v>
      </c>
      <c r="Q24" s="737">
        <v>29</v>
      </c>
      <c r="R24" s="737">
        <v>38</v>
      </c>
      <c r="S24" s="737">
        <v>28</v>
      </c>
      <c r="T24" s="737">
        <v>39</v>
      </c>
      <c r="U24" s="632">
        <v>40</v>
      </c>
    </row>
    <row r="25" spans="5:21" ht="15.75" customHeight="1" thickBot="1">
      <c r="E25" s="694"/>
      <c r="F25" s="183" t="s">
        <v>253</v>
      </c>
      <c r="G25" s="20">
        <v>10</v>
      </c>
      <c r="H25" s="632"/>
      <c r="I25" s="743"/>
      <c r="J25" s="737"/>
      <c r="K25" s="737"/>
      <c r="L25" s="737"/>
      <c r="M25" s="737"/>
      <c r="N25" s="737"/>
      <c r="O25" s="737"/>
      <c r="P25" s="737"/>
      <c r="Q25" s="737"/>
      <c r="R25" s="737"/>
      <c r="S25" s="737"/>
      <c r="T25" s="737"/>
      <c r="U25" s="632"/>
    </row>
    <row r="26" spans="5:21" ht="15.75" thickBot="1">
      <c r="E26" s="694"/>
      <c r="F26" s="183" t="s">
        <v>254</v>
      </c>
      <c r="G26" s="9">
        <v>10</v>
      </c>
      <c r="H26" s="632"/>
      <c r="I26" s="743"/>
      <c r="J26" s="737"/>
      <c r="K26" s="737"/>
      <c r="L26" s="737"/>
      <c r="M26" s="737"/>
      <c r="N26" s="737"/>
      <c r="O26" s="737"/>
      <c r="P26" s="737"/>
      <c r="Q26" s="737"/>
      <c r="R26" s="737"/>
      <c r="S26" s="737"/>
      <c r="T26" s="737"/>
      <c r="U26" s="632"/>
    </row>
    <row r="27" spans="5:21" ht="15.75" thickBot="1">
      <c r="E27" s="694"/>
      <c r="F27" s="183" t="s">
        <v>255</v>
      </c>
      <c r="G27" s="9">
        <v>10</v>
      </c>
      <c r="H27" s="632"/>
      <c r="I27" s="743"/>
      <c r="J27" s="737"/>
      <c r="K27" s="737"/>
      <c r="L27" s="737"/>
      <c r="M27" s="737"/>
      <c r="N27" s="737"/>
      <c r="O27" s="737"/>
      <c r="P27" s="737"/>
      <c r="Q27" s="737"/>
      <c r="R27" s="737"/>
      <c r="S27" s="737"/>
      <c r="T27" s="737"/>
      <c r="U27" s="632"/>
    </row>
    <row r="28" spans="5:21" ht="15.75" customHeight="1" thickBot="1">
      <c r="E28" s="694"/>
      <c r="F28" s="442" t="s">
        <v>256</v>
      </c>
      <c r="G28" s="443">
        <v>30</v>
      </c>
      <c r="H28" s="451">
        <v>30</v>
      </c>
      <c r="I28" s="280">
        <v>20</v>
      </c>
      <c r="J28" s="430">
        <v>29</v>
      </c>
      <c r="K28" s="430">
        <v>29</v>
      </c>
      <c r="L28" s="430">
        <v>26</v>
      </c>
      <c r="M28" s="430">
        <v>28</v>
      </c>
      <c r="N28" s="430">
        <v>29</v>
      </c>
      <c r="O28" s="430">
        <v>28</v>
      </c>
      <c r="P28" s="430">
        <v>28</v>
      </c>
      <c r="Q28" s="430">
        <v>27</v>
      </c>
      <c r="R28" s="430">
        <v>29</v>
      </c>
      <c r="S28" s="430">
        <v>26</v>
      </c>
      <c r="T28" s="430">
        <v>26</v>
      </c>
      <c r="U28" s="456">
        <v>30</v>
      </c>
    </row>
    <row r="29" spans="5:21" ht="15.75" thickBot="1">
      <c r="E29" s="694"/>
      <c r="F29" s="187" t="s">
        <v>257</v>
      </c>
      <c r="G29" s="17">
        <v>20</v>
      </c>
      <c r="H29" s="18">
        <v>20</v>
      </c>
      <c r="I29" s="43">
        <v>10</v>
      </c>
      <c r="J29" s="427">
        <v>20</v>
      </c>
      <c r="K29" s="427">
        <v>20</v>
      </c>
      <c r="L29" s="427">
        <v>20</v>
      </c>
      <c r="M29" s="427">
        <v>20</v>
      </c>
      <c r="N29" s="427">
        <v>20</v>
      </c>
      <c r="O29" s="427">
        <v>20</v>
      </c>
      <c r="P29" s="427">
        <v>20</v>
      </c>
      <c r="Q29" s="427">
        <v>20</v>
      </c>
      <c r="R29" s="427">
        <v>20</v>
      </c>
      <c r="S29" s="427">
        <v>20</v>
      </c>
      <c r="T29" s="427">
        <v>20</v>
      </c>
      <c r="U29" s="18">
        <v>20</v>
      </c>
    </row>
    <row r="30" spans="5:21" ht="15.75" thickBot="1">
      <c r="E30" s="694"/>
      <c r="F30" s="616" t="s">
        <v>214</v>
      </c>
      <c r="G30" s="617"/>
      <c r="H30" s="89">
        <v>12</v>
      </c>
      <c r="I30" s="290">
        <f aca="true" t="shared" si="2" ref="I30:T30">SUM(I22:I29)/10</f>
        <v>9.2</v>
      </c>
      <c r="J30" s="290">
        <f t="shared" si="2"/>
        <v>11.8</v>
      </c>
      <c r="K30" s="290">
        <f t="shared" si="2"/>
        <v>11.7</v>
      </c>
      <c r="L30" s="290">
        <f t="shared" si="2"/>
        <v>10.2</v>
      </c>
      <c r="M30" s="290">
        <f t="shared" si="2"/>
        <v>11.7</v>
      </c>
      <c r="N30" s="290">
        <f t="shared" si="2"/>
        <v>11.2</v>
      </c>
      <c r="O30" s="290">
        <f t="shared" si="2"/>
        <v>11.5</v>
      </c>
      <c r="P30" s="290">
        <f t="shared" si="2"/>
        <v>10.8</v>
      </c>
      <c r="Q30" s="290">
        <f t="shared" si="2"/>
        <v>10.4</v>
      </c>
      <c r="R30" s="290">
        <f t="shared" si="2"/>
        <v>11.4</v>
      </c>
      <c r="S30" s="290">
        <f t="shared" si="2"/>
        <v>9.9</v>
      </c>
      <c r="T30" s="290">
        <f t="shared" si="2"/>
        <v>11.2</v>
      </c>
      <c r="U30" s="457">
        <v>12</v>
      </c>
    </row>
    <row r="31" spans="5:21" ht="15">
      <c r="E31" s="639" t="s">
        <v>314</v>
      </c>
      <c r="F31" s="453" t="s">
        <v>258</v>
      </c>
      <c r="G31" s="454">
        <v>10</v>
      </c>
      <c r="H31" s="447">
        <v>10</v>
      </c>
      <c r="I31" s="38">
        <v>8</v>
      </c>
      <c r="J31" s="431">
        <v>8</v>
      </c>
      <c r="K31" s="431">
        <v>9</v>
      </c>
      <c r="L31" s="431">
        <v>9</v>
      </c>
      <c r="M31" s="431">
        <v>8</v>
      </c>
      <c r="N31" s="431">
        <v>9</v>
      </c>
      <c r="O31" s="431">
        <v>9</v>
      </c>
      <c r="P31" s="431">
        <v>9</v>
      </c>
      <c r="Q31" s="431">
        <v>8</v>
      </c>
      <c r="R31" s="431">
        <v>8</v>
      </c>
      <c r="S31" s="431">
        <v>9</v>
      </c>
      <c r="T31" s="431">
        <v>8</v>
      </c>
      <c r="U31" s="447">
        <v>10</v>
      </c>
    </row>
    <row r="32" spans="5:21" ht="15.75" customHeight="1">
      <c r="E32" s="640"/>
      <c r="F32" s="185" t="s">
        <v>259</v>
      </c>
      <c r="G32" s="9">
        <v>10</v>
      </c>
      <c r="H32" s="89">
        <v>10</v>
      </c>
      <c r="I32" s="41">
        <v>5</v>
      </c>
      <c r="J32" s="425">
        <v>10</v>
      </c>
      <c r="K32" s="425">
        <v>10</v>
      </c>
      <c r="L32" s="425">
        <v>10</v>
      </c>
      <c r="M32" s="425">
        <v>8</v>
      </c>
      <c r="N32" s="425">
        <v>10</v>
      </c>
      <c r="O32" s="425">
        <v>10</v>
      </c>
      <c r="P32" s="425">
        <v>0</v>
      </c>
      <c r="Q32" s="425">
        <v>0</v>
      </c>
      <c r="R32" s="425">
        <v>0</v>
      </c>
      <c r="S32" s="425">
        <v>10</v>
      </c>
      <c r="T32" s="425">
        <v>0</v>
      </c>
      <c r="U32" s="89">
        <v>10</v>
      </c>
    </row>
    <row r="33" spans="5:21" ht="15">
      <c r="E33" s="640"/>
      <c r="F33" s="173" t="s">
        <v>260</v>
      </c>
      <c r="G33" s="20">
        <v>10</v>
      </c>
      <c r="H33" s="624">
        <v>20</v>
      </c>
      <c r="I33" s="743">
        <v>20</v>
      </c>
      <c r="J33" s="737">
        <v>20</v>
      </c>
      <c r="K33" s="737">
        <v>20</v>
      </c>
      <c r="L33" s="737">
        <v>18</v>
      </c>
      <c r="M33" s="737">
        <v>20</v>
      </c>
      <c r="N33" s="737">
        <v>20</v>
      </c>
      <c r="O33" s="737">
        <v>20</v>
      </c>
      <c r="P33" s="737">
        <v>20</v>
      </c>
      <c r="Q33" s="737">
        <v>20</v>
      </c>
      <c r="R33" s="737">
        <v>20</v>
      </c>
      <c r="S33" s="737">
        <v>20</v>
      </c>
      <c r="T33" s="737">
        <v>20</v>
      </c>
      <c r="U33" s="624">
        <v>20</v>
      </c>
    </row>
    <row r="34" spans="5:21" ht="15">
      <c r="E34" s="640"/>
      <c r="F34" s="173" t="s">
        <v>261</v>
      </c>
      <c r="G34" s="20">
        <v>10</v>
      </c>
      <c r="H34" s="614"/>
      <c r="I34" s="743"/>
      <c r="J34" s="737"/>
      <c r="K34" s="737"/>
      <c r="L34" s="737"/>
      <c r="M34" s="737"/>
      <c r="N34" s="737"/>
      <c r="O34" s="737"/>
      <c r="P34" s="737"/>
      <c r="Q34" s="737"/>
      <c r="R34" s="737"/>
      <c r="S34" s="737"/>
      <c r="T34" s="737"/>
      <c r="U34" s="614"/>
    </row>
    <row r="35" spans="5:21" ht="15">
      <c r="E35" s="640"/>
      <c r="F35" s="173" t="s">
        <v>262</v>
      </c>
      <c r="G35" s="20"/>
      <c r="H35" s="615"/>
      <c r="I35" s="743"/>
      <c r="J35" s="737"/>
      <c r="K35" s="737"/>
      <c r="L35" s="737"/>
      <c r="M35" s="737"/>
      <c r="N35" s="737"/>
      <c r="O35" s="737"/>
      <c r="P35" s="737"/>
      <c r="Q35" s="737"/>
      <c r="R35" s="737"/>
      <c r="S35" s="737"/>
      <c r="T35" s="737"/>
      <c r="U35" s="615"/>
    </row>
    <row r="36" spans="5:21" ht="15">
      <c r="E36" s="640"/>
      <c r="F36" s="173" t="s">
        <v>263</v>
      </c>
      <c r="G36" s="20">
        <v>20</v>
      </c>
      <c r="H36" s="11">
        <v>20</v>
      </c>
      <c r="I36" s="280">
        <v>20</v>
      </c>
      <c r="J36" s="430">
        <v>8</v>
      </c>
      <c r="K36" s="430">
        <v>20</v>
      </c>
      <c r="L36" s="430">
        <v>20</v>
      </c>
      <c r="M36" s="430">
        <v>20</v>
      </c>
      <c r="N36" s="430">
        <v>20</v>
      </c>
      <c r="O36" s="430">
        <v>20</v>
      </c>
      <c r="P36" s="430">
        <v>12</v>
      </c>
      <c r="Q36" s="430">
        <v>12</v>
      </c>
      <c r="R36" s="430">
        <v>8</v>
      </c>
      <c r="S36" s="430">
        <v>16</v>
      </c>
      <c r="T36" s="430">
        <v>20</v>
      </c>
      <c r="U36" s="11">
        <v>20</v>
      </c>
    </row>
    <row r="37" spans="5:21" ht="15.75" thickBot="1">
      <c r="E37" s="640"/>
      <c r="F37" s="148" t="s">
        <v>264</v>
      </c>
      <c r="G37" s="14">
        <v>20</v>
      </c>
      <c r="H37" s="33">
        <v>20</v>
      </c>
      <c r="I37" s="43">
        <v>20</v>
      </c>
      <c r="J37" s="427">
        <v>20</v>
      </c>
      <c r="K37" s="427">
        <v>20</v>
      </c>
      <c r="L37" s="427">
        <v>20</v>
      </c>
      <c r="M37" s="427">
        <v>20</v>
      </c>
      <c r="N37" s="427">
        <v>20</v>
      </c>
      <c r="O37" s="427">
        <v>20</v>
      </c>
      <c r="P37" s="427">
        <v>20</v>
      </c>
      <c r="Q37" s="427">
        <v>10</v>
      </c>
      <c r="R37" s="427">
        <v>20</v>
      </c>
      <c r="S37" s="427">
        <v>20</v>
      </c>
      <c r="T37" s="427">
        <v>12</v>
      </c>
      <c r="U37" s="33">
        <v>20</v>
      </c>
    </row>
    <row r="38" spans="5:21" ht="15.75" thickBot="1">
      <c r="E38" s="640"/>
      <c r="F38" s="616" t="s">
        <v>214</v>
      </c>
      <c r="G38" s="617"/>
      <c r="H38" s="25">
        <v>8</v>
      </c>
      <c r="I38" s="278">
        <f aca="true" t="shared" si="3" ref="I38:T38">SUM(I31:I37)/10</f>
        <v>7.3</v>
      </c>
      <c r="J38" s="278">
        <f t="shared" si="3"/>
        <v>6.6</v>
      </c>
      <c r="K38" s="278">
        <f t="shared" si="3"/>
        <v>7.9</v>
      </c>
      <c r="L38" s="278">
        <f t="shared" si="3"/>
        <v>7.7</v>
      </c>
      <c r="M38" s="278">
        <f t="shared" si="3"/>
        <v>7.6</v>
      </c>
      <c r="N38" s="278">
        <f t="shared" si="3"/>
        <v>7.9</v>
      </c>
      <c r="O38" s="278">
        <f t="shared" si="3"/>
        <v>7.9</v>
      </c>
      <c r="P38" s="278">
        <f t="shared" si="3"/>
        <v>6.1</v>
      </c>
      <c r="Q38" s="278">
        <f t="shared" si="3"/>
        <v>5</v>
      </c>
      <c r="R38" s="278">
        <f t="shared" si="3"/>
        <v>5.6</v>
      </c>
      <c r="S38" s="278">
        <f t="shared" si="3"/>
        <v>7.5</v>
      </c>
      <c r="T38" s="278">
        <f t="shared" si="3"/>
        <v>6</v>
      </c>
      <c r="U38" s="25">
        <v>8</v>
      </c>
    </row>
    <row r="39" spans="5:21" ht="15">
      <c r="E39" s="797" t="s">
        <v>313</v>
      </c>
      <c r="F39" s="448" t="s">
        <v>265</v>
      </c>
      <c r="G39" s="446">
        <v>10</v>
      </c>
      <c r="H39" s="455">
        <v>10</v>
      </c>
      <c r="I39" s="38">
        <v>7</v>
      </c>
      <c r="J39" s="431">
        <v>6</v>
      </c>
      <c r="K39" s="431">
        <v>7</v>
      </c>
      <c r="L39" s="431">
        <v>8</v>
      </c>
      <c r="M39" s="431">
        <v>8</v>
      </c>
      <c r="N39" s="431">
        <v>7</v>
      </c>
      <c r="O39" s="431">
        <v>6</v>
      </c>
      <c r="P39" s="431">
        <v>6</v>
      </c>
      <c r="Q39" s="431">
        <v>5</v>
      </c>
      <c r="R39" s="431">
        <v>5</v>
      </c>
      <c r="S39" s="431">
        <v>8</v>
      </c>
      <c r="T39" s="431">
        <v>10</v>
      </c>
      <c r="U39" s="455">
        <v>10</v>
      </c>
    </row>
    <row r="40" spans="5:21" ht="15">
      <c r="E40" s="798"/>
      <c r="F40" s="191" t="s">
        <v>266</v>
      </c>
      <c r="G40" s="36">
        <v>10</v>
      </c>
      <c r="H40" s="22">
        <v>10</v>
      </c>
      <c r="I40" s="280">
        <v>10</v>
      </c>
      <c r="J40" s="430">
        <v>10</v>
      </c>
      <c r="K40" s="430">
        <v>6</v>
      </c>
      <c r="L40" s="430">
        <v>10</v>
      </c>
      <c r="M40" s="430">
        <v>10</v>
      </c>
      <c r="N40" s="430">
        <v>10</v>
      </c>
      <c r="O40" s="430">
        <v>8</v>
      </c>
      <c r="P40" s="430">
        <v>6</v>
      </c>
      <c r="Q40" s="430">
        <v>10</v>
      </c>
      <c r="R40" s="430">
        <v>10</v>
      </c>
      <c r="S40" s="430">
        <v>10</v>
      </c>
      <c r="T40" s="430">
        <v>10</v>
      </c>
      <c r="U40" s="29">
        <v>10</v>
      </c>
    </row>
    <row r="41" spans="5:21" ht="15">
      <c r="E41" s="798"/>
      <c r="F41" s="191" t="s">
        <v>267</v>
      </c>
      <c r="G41" s="36">
        <v>5</v>
      </c>
      <c r="H41" s="632">
        <v>10</v>
      </c>
      <c r="I41" s="743">
        <v>7</v>
      </c>
      <c r="J41" s="737">
        <v>10</v>
      </c>
      <c r="K41" s="737">
        <v>10</v>
      </c>
      <c r="L41" s="737">
        <v>7</v>
      </c>
      <c r="M41" s="737">
        <v>10</v>
      </c>
      <c r="N41" s="737">
        <v>10</v>
      </c>
      <c r="O41" s="737">
        <v>9</v>
      </c>
      <c r="P41" s="737">
        <v>7</v>
      </c>
      <c r="Q41" s="737">
        <v>4</v>
      </c>
      <c r="R41" s="737">
        <v>9</v>
      </c>
      <c r="S41" s="737">
        <v>8</v>
      </c>
      <c r="T41" s="737">
        <v>7</v>
      </c>
      <c r="U41" s="795">
        <v>10</v>
      </c>
    </row>
    <row r="42" spans="5:21" ht="15">
      <c r="E42" s="798"/>
      <c r="F42" s="191" t="s">
        <v>268</v>
      </c>
      <c r="G42" s="36">
        <v>5</v>
      </c>
      <c r="H42" s="632"/>
      <c r="I42" s="743"/>
      <c r="J42" s="737"/>
      <c r="K42" s="737"/>
      <c r="L42" s="737"/>
      <c r="M42" s="737"/>
      <c r="N42" s="737"/>
      <c r="O42" s="737"/>
      <c r="P42" s="737"/>
      <c r="Q42" s="737"/>
      <c r="R42" s="737"/>
      <c r="S42" s="737"/>
      <c r="T42" s="737"/>
      <c r="U42" s="796"/>
    </row>
    <row r="43" spans="5:21" ht="15.75" customHeight="1">
      <c r="E43" s="798"/>
      <c r="F43" s="191" t="s">
        <v>269</v>
      </c>
      <c r="G43" s="36">
        <v>10</v>
      </c>
      <c r="H43" s="22">
        <v>10</v>
      </c>
      <c r="I43" s="280">
        <v>7</v>
      </c>
      <c r="J43" s="430">
        <v>10</v>
      </c>
      <c r="K43" s="430">
        <v>10</v>
      </c>
      <c r="L43" s="430">
        <v>8</v>
      </c>
      <c r="M43" s="430">
        <v>10</v>
      </c>
      <c r="N43" s="430">
        <v>9</v>
      </c>
      <c r="O43" s="430">
        <v>10</v>
      </c>
      <c r="P43" s="430">
        <v>10</v>
      </c>
      <c r="Q43" s="430">
        <v>0</v>
      </c>
      <c r="R43" s="430">
        <v>9</v>
      </c>
      <c r="S43" s="430">
        <v>9</v>
      </c>
      <c r="T43" s="430">
        <v>9</v>
      </c>
      <c r="U43" s="82">
        <v>10</v>
      </c>
    </row>
    <row r="44" spans="5:21" ht="15.75" thickBot="1">
      <c r="E44" s="798"/>
      <c r="F44" s="442" t="s">
        <v>270</v>
      </c>
      <c r="G44" s="473">
        <v>10</v>
      </c>
      <c r="H44" s="468">
        <v>10</v>
      </c>
      <c r="I44" s="43">
        <v>8</v>
      </c>
      <c r="J44" s="427">
        <v>9</v>
      </c>
      <c r="K44" s="427">
        <v>9</v>
      </c>
      <c r="L44" s="427">
        <v>8</v>
      </c>
      <c r="M44" s="427">
        <v>9</v>
      </c>
      <c r="N44" s="427">
        <v>9</v>
      </c>
      <c r="O44" s="427">
        <v>9</v>
      </c>
      <c r="P44" s="427">
        <v>9</v>
      </c>
      <c r="Q44" s="427">
        <v>9</v>
      </c>
      <c r="R44" s="427">
        <v>9</v>
      </c>
      <c r="S44" s="427">
        <v>8</v>
      </c>
      <c r="T44" s="427">
        <v>9</v>
      </c>
      <c r="U44" s="468">
        <v>10</v>
      </c>
    </row>
    <row r="45" spans="5:21" ht="15.75">
      <c r="E45" s="819"/>
      <c r="F45" s="298"/>
      <c r="G45" s="297"/>
      <c r="H45" s="297"/>
      <c r="I45" s="349"/>
      <c r="J45" s="394"/>
      <c r="K45" s="394"/>
      <c r="L45" s="394"/>
      <c r="M45" s="394"/>
      <c r="N45" s="394"/>
      <c r="O45" s="394"/>
      <c r="P45" s="394"/>
      <c r="Q45" s="394"/>
      <c r="R45" s="394"/>
      <c r="S45" s="394"/>
      <c r="T45" s="394"/>
      <c r="U45" s="297"/>
    </row>
    <row r="46" spans="5:21" ht="15.75" thickBot="1">
      <c r="E46" s="799"/>
      <c r="F46" s="784" t="s">
        <v>214</v>
      </c>
      <c r="G46" s="785"/>
      <c r="H46" s="85">
        <v>5</v>
      </c>
      <c r="I46" s="353">
        <v>5</v>
      </c>
      <c r="J46" s="293">
        <f aca="true" t="shared" si="4" ref="J46:T46">SUM(J39:J44)/10</f>
        <v>4.5</v>
      </c>
      <c r="K46" s="293">
        <f t="shared" si="4"/>
        <v>4.2</v>
      </c>
      <c r="L46" s="293">
        <f t="shared" si="4"/>
        <v>4.1</v>
      </c>
      <c r="M46" s="293">
        <f t="shared" si="4"/>
        <v>4.7</v>
      </c>
      <c r="N46" s="293">
        <f t="shared" si="4"/>
        <v>4.5</v>
      </c>
      <c r="O46" s="293">
        <f t="shared" si="4"/>
        <v>4.2</v>
      </c>
      <c r="P46" s="293">
        <f t="shared" si="4"/>
        <v>3.8</v>
      </c>
      <c r="Q46" s="400">
        <f t="shared" si="4"/>
        <v>2.8</v>
      </c>
      <c r="R46" s="293">
        <f t="shared" si="4"/>
        <v>4.2</v>
      </c>
      <c r="S46" s="293">
        <f t="shared" si="4"/>
        <v>4.3</v>
      </c>
      <c r="T46" s="293">
        <f t="shared" si="4"/>
        <v>4.5</v>
      </c>
      <c r="U46" s="85">
        <v>5</v>
      </c>
    </row>
    <row r="47" spans="5:21" ht="15.75" customHeight="1">
      <c r="E47" s="294"/>
      <c r="F47" s="270"/>
      <c r="G47" s="295"/>
      <c r="H47" s="150"/>
      <c r="I47" s="350"/>
      <c r="J47" s="403">
        <f aca="true" t="shared" si="5" ref="J47:T49">SUM(J12+J19+J28+J36+J44)</f>
        <v>60</v>
      </c>
      <c r="K47" s="403">
        <f t="shared" si="5"/>
        <v>68</v>
      </c>
      <c r="L47" s="403">
        <f t="shared" si="5"/>
        <v>68</v>
      </c>
      <c r="M47" s="403">
        <f t="shared" si="5"/>
        <v>77</v>
      </c>
      <c r="N47" s="403">
        <f t="shared" si="5"/>
        <v>68</v>
      </c>
      <c r="O47" s="403">
        <f t="shared" si="5"/>
        <v>70</v>
      </c>
      <c r="P47" s="403">
        <f t="shared" si="5"/>
        <v>61</v>
      </c>
      <c r="Q47" s="403">
        <f t="shared" si="5"/>
        <v>68</v>
      </c>
      <c r="R47" s="403">
        <f t="shared" si="5"/>
        <v>62</v>
      </c>
      <c r="S47" s="403">
        <f t="shared" si="5"/>
        <v>60</v>
      </c>
      <c r="T47" s="403">
        <f t="shared" si="5"/>
        <v>67</v>
      </c>
      <c r="U47" s="303"/>
    </row>
    <row r="48" spans="5:21" ht="15.75">
      <c r="E48" s="294"/>
      <c r="F48" s="270"/>
      <c r="G48" s="295"/>
      <c r="H48" s="86"/>
      <c r="I48" s="373"/>
      <c r="J48" s="402">
        <f t="shared" si="5"/>
        <v>50</v>
      </c>
      <c r="K48" s="402">
        <f t="shared" si="5"/>
        <v>50</v>
      </c>
      <c r="L48" s="402">
        <f t="shared" si="5"/>
        <v>50</v>
      </c>
      <c r="M48" s="402">
        <f t="shared" si="5"/>
        <v>50</v>
      </c>
      <c r="N48" s="402">
        <f t="shared" si="5"/>
        <v>50</v>
      </c>
      <c r="O48" s="402">
        <f t="shared" si="5"/>
        <v>49</v>
      </c>
      <c r="P48" s="402">
        <f t="shared" si="5"/>
        <v>50</v>
      </c>
      <c r="Q48" s="402">
        <f t="shared" si="5"/>
        <v>40</v>
      </c>
      <c r="R48" s="402">
        <f t="shared" si="5"/>
        <v>49</v>
      </c>
      <c r="S48" s="402">
        <f t="shared" si="5"/>
        <v>49</v>
      </c>
      <c r="T48" s="402">
        <f t="shared" si="5"/>
        <v>42</v>
      </c>
      <c r="U48" s="232"/>
    </row>
    <row r="49" spans="5:21" ht="16.5" thickBot="1">
      <c r="E49" s="778" t="s">
        <v>352</v>
      </c>
      <c r="F49" s="779"/>
      <c r="G49" s="780"/>
      <c r="H49" s="356">
        <f>SUM(H14+H21+H30+H38+H46)</f>
        <v>51</v>
      </c>
      <c r="I49" s="374">
        <f>SUM(I14+I21+I30+I38+I46)</f>
        <v>43.4</v>
      </c>
      <c r="J49" s="348">
        <f t="shared" si="5"/>
        <v>46.6</v>
      </c>
      <c r="K49" s="348">
        <f t="shared" si="5"/>
        <v>46.50000000000001</v>
      </c>
      <c r="L49" s="348">
        <f t="shared" si="5"/>
        <v>44.300000000000004</v>
      </c>
      <c r="M49" s="348">
        <f t="shared" si="5"/>
        <v>48.00000000000001</v>
      </c>
      <c r="N49" s="348">
        <f t="shared" si="5"/>
        <v>46.1</v>
      </c>
      <c r="O49" s="348">
        <f t="shared" si="5"/>
        <v>46.800000000000004</v>
      </c>
      <c r="P49" s="348">
        <f t="shared" si="5"/>
        <v>45.1</v>
      </c>
      <c r="Q49" s="348">
        <f t="shared" si="5"/>
        <v>42.099999999999994</v>
      </c>
      <c r="R49" s="348">
        <f t="shared" si="5"/>
        <v>43.5</v>
      </c>
      <c r="S49" s="348">
        <f t="shared" si="5"/>
        <v>42.99999999999999</v>
      </c>
      <c r="T49" s="348">
        <f t="shared" si="5"/>
        <v>44.2</v>
      </c>
      <c r="U49" s="90">
        <f>SUM(U14+U21+U30+U38+U46)</f>
        <v>53</v>
      </c>
    </row>
    <row r="50" spans="5:21" ht="15">
      <c r="E50" s="639" t="s">
        <v>312</v>
      </c>
      <c r="F50" s="453" t="s">
        <v>271</v>
      </c>
      <c r="G50" s="454">
        <v>10</v>
      </c>
      <c r="H50" s="447">
        <v>10</v>
      </c>
      <c r="I50" s="354">
        <v>10</v>
      </c>
      <c r="J50" s="432">
        <v>10</v>
      </c>
      <c r="K50" s="432">
        <v>10</v>
      </c>
      <c r="L50" s="432">
        <v>10</v>
      </c>
      <c r="M50" s="432">
        <v>10</v>
      </c>
      <c r="N50" s="432">
        <v>10</v>
      </c>
      <c r="O50" s="432">
        <v>10</v>
      </c>
      <c r="P50" s="432">
        <v>10</v>
      </c>
      <c r="Q50" s="432">
        <v>10</v>
      </c>
      <c r="R50" s="432">
        <v>10</v>
      </c>
      <c r="S50" s="432">
        <v>10</v>
      </c>
      <c r="T50" s="432">
        <v>10</v>
      </c>
      <c r="U50" s="447">
        <v>10</v>
      </c>
    </row>
    <row r="51" spans="5:21" ht="15">
      <c r="E51" s="640"/>
      <c r="F51" s="272"/>
      <c r="G51" s="57"/>
      <c r="H51" s="89"/>
      <c r="I51" s="355"/>
      <c r="J51" s="436"/>
      <c r="K51" s="436"/>
      <c r="L51" s="436"/>
      <c r="M51" s="436"/>
      <c r="N51" s="436"/>
      <c r="O51" s="436"/>
      <c r="P51" s="436"/>
      <c r="Q51" s="436"/>
      <c r="R51" s="436"/>
      <c r="S51" s="436"/>
      <c r="T51" s="436"/>
      <c r="U51" s="89"/>
    </row>
    <row r="52" spans="5:21" ht="15">
      <c r="E52" s="781"/>
      <c r="F52" s="651" t="s">
        <v>272</v>
      </c>
      <c r="G52" s="9">
        <v>20</v>
      </c>
      <c r="H52" s="614">
        <v>20</v>
      </c>
      <c r="I52" s="751">
        <v>20</v>
      </c>
      <c r="J52" s="731">
        <v>20</v>
      </c>
      <c r="K52" s="731">
        <v>20</v>
      </c>
      <c r="L52" s="731">
        <v>17</v>
      </c>
      <c r="M52" s="731">
        <v>20</v>
      </c>
      <c r="N52" s="731">
        <v>20</v>
      </c>
      <c r="O52" s="731">
        <v>20</v>
      </c>
      <c r="P52" s="731">
        <v>20</v>
      </c>
      <c r="Q52" s="731">
        <v>20</v>
      </c>
      <c r="R52" s="731">
        <v>16</v>
      </c>
      <c r="S52" s="731">
        <v>20</v>
      </c>
      <c r="T52" s="731">
        <v>20</v>
      </c>
      <c r="U52" s="614">
        <v>20</v>
      </c>
    </row>
    <row r="53" spans="5:21" ht="15">
      <c r="E53" s="781"/>
      <c r="F53" s="651"/>
      <c r="G53" s="61" t="s">
        <v>74</v>
      </c>
      <c r="H53" s="614"/>
      <c r="I53" s="743"/>
      <c r="J53" s="737"/>
      <c r="K53" s="737"/>
      <c r="L53" s="737"/>
      <c r="M53" s="737"/>
      <c r="N53" s="737"/>
      <c r="O53" s="737"/>
      <c r="P53" s="737"/>
      <c r="Q53" s="737"/>
      <c r="R53" s="737"/>
      <c r="S53" s="737"/>
      <c r="T53" s="737"/>
      <c r="U53" s="614"/>
    </row>
    <row r="54" spans="5:21" ht="15">
      <c r="E54" s="781"/>
      <c r="F54" s="651"/>
      <c r="G54" s="61" t="s">
        <v>68</v>
      </c>
      <c r="H54" s="614"/>
      <c r="I54" s="743"/>
      <c r="J54" s="737"/>
      <c r="K54" s="737"/>
      <c r="L54" s="737"/>
      <c r="M54" s="737"/>
      <c r="N54" s="737"/>
      <c r="O54" s="737"/>
      <c r="P54" s="737"/>
      <c r="Q54" s="737"/>
      <c r="R54" s="737"/>
      <c r="S54" s="737"/>
      <c r="T54" s="737"/>
      <c r="U54" s="614"/>
    </row>
    <row r="55" spans="5:21" ht="15.75" customHeight="1">
      <c r="E55" s="781"/>
      <c r="F55" s="786"/>
      <c r="G55" s="61" t="s">
        <v>69</v>
      </c>
      <c r="H55" s="615"/>
      <c r="I55" s="743"/>
      <c r="J55" s="737"/>
      <c r="K55" s="737"/>
      <c r="L55" s="737"/>
      <c r="M55" s="737"/>
      <c r="N55" s="737"/>
      <c r="O55" s="737"/>
      <c r="P55" s="737"/>
      <c r="Q55" s="737"/>
      <c r="R55" s="737"/>
      <c r="S55" s="737"/>
      <c r="T55" s="737"/>
      <c r="U55" s="615"/>
    </row>
    <row r="56" spans="5:21" ht="15">
      <c r="E56" s="781"/>
      <c r="F56" s="783" t="s">
        <v>248</v>
      </c>
      <c r="G56" s="20">
        <v>4</v>
      </c>
      <c r="H56" s="632">
        <v>10</v>
      </c>
      <c r="I56" s="743">
        <v>10</v>
      </c>
      <c r="J56" s="737">
        <v>10</v>
      </c>
      <c r="K56" s="737">
        <v>10</v>
      </c>
      <c r="L56" s="737">
        <v>9</v>
      </c>
      <c r="M56" s="737">
        <v>10</v>
      </c>
      <c r="N56" s="737">
        <v>10</v>
      </c>
      <c r="O56" s="737">
        <v>9</v>
      </c>
      <c r="P56" s="737">
        <v>9</v>
      </c>
      <c r="Q56" s="737">
        <v>10</v>
      </c>
      <c r="R56" s="737">
        <v>9</v>
      </c>
      <c r="S56" s="737">
        <v>10</v>
      </c>
      <c r="T56" s="737">
        <v>10</v>
      </c>
      <c r="U56" s="632">
        <v>10</v>
      </c>
    </row>
    <row r="57" spans="5:21" ht="15">
      <c r="E57" s="781"/>
      <c r="F57" s="783"/>
      <c r="G57" s="20">
        <v>2</v>
      </c>
      <c r="H57" s="632"/>
      <c r="I57" s="743"/>
      <c r="J57" s="737"/>
      <c r="K57" s="737"/>
      <c r="L57" s="737"/>
      <c r="M57" s="737"/>
      <c r="N57" s="737"/>
      <c r="O57" s="737"/>
      <c r="P57" s="737"/>
      <c r="Q57" s="737"/>
      <c r="R57" s="737"/>
      <c r="S57" s="737"/>
      <c r="T57" s="737"/>
      <c r="U57" s="632"/>
    </row>
    <row r="58" spans="5:21" ht="15">
      <c r="E58" s="781"/>
      <c r="F58" s="783"/>
      <c r="G58" s="20">
        <v>2</v>
      </c>
      <c r="H58" s="632"/>
      <c r="I58" s="743"/>
      <c r="J58" s="737"/>
      <c r="K58" s="737"/>
      <c r="L58" s="737"/>
      <c r="M58" s="737"/>
      <c r="N58" s="737"/>
      <c r="O58" s="737"/>
      <c r="P58" s="737"/>
      <c r="Q58" s="737"/>
      <c r="R58" s="737"/>
      <c r="S58" s="737"/>
      <c r="T58" s="737"/>
      <c r="U58" s="632"/>
    </row>
    <row r="59" spans="5:21" ht="15.75" customHeight="1">
      <c r="E59" s="781"/>
      <c r="F59" s="783"/>
      <c r="G59" s="20">
        <v>2</v>
      </c>
      <c r="H59" s="632"/>
      <c r="I59" s="743"/>
      <c r="J59" s="737"/>
      <c r="K59" s="737"/>
      <c r="L59" s="737"/>
      <c r="M59" s="737"/>
      <c r="N59" s="737"/>
      <c r="O59" s="737"/>
      <c r="P59" s="737"/>
      <c r="Q59" s="737"/>
      <c r="R59" s="737"/>
      <c r="S59" s="737"/>
      <c r="T59" s="737"/>
      <c r="U59" s="632"/>
    </row>
    <row r="60" spans="5:21" ht="15">
      <c r="E60" s="781"/>
      <c r="F60" s="272" t="s">
        <v>273</v>
      </c>
      <c r="G60" s="20">
        <v>10</v>
      </c>
      <c r="H60" s="89">
        <v>10</v>
      </c>
      <c r="I60" s="743">
        <v>10</v>
      </c>
      <c r="J60" s="737">
        <v>8</v>
      </c>
      <c r="K60" s="737">
        <v>10</v>
      </c>
      <c r="L60" s="737">
        <v>10</v>
      </c>
      <c r="M60" s="737">
        <v>10</v>
      </c>
      <c r="N60" s="737">
        <v>10</v>
      </c>
      <c r="O60" s="737">
        <v>10</v>
      </c>
      <c r="P60" s="737">
        <v>6</v>
      </c>
      <c r="Q60" s="737">
        <v>6</v>
      </c>
      <c r="R60" s="737">
        <v>8</v>
      </c>
      <c r="S60" s="737">
        <v>10</v>
      </c>
      <c r="T60" s="737">
        <v>6</v>
      </c>
      <c r="U60" s="614">
        <v>10</v>
      </c>
    </row>
    <row r="61" spans="5:21" ht="15">
      <c r="E61" s="781"/>
      <c r="F61" s="272"/>
      <c r="G61" s="61" t="s">
        <v>68</v>
      </c>
      <c r="H61" s="89"/>
      <c r="I61" s="743"/>
      <c r="J61" s="737"/>
      <c r="K61" s="737"/>
      <c r="L61" s="737"/>
      <c r="M61" s="737"/>
      <c r="N61" s="737"/>
      <c r="O61" s="737"/>
      <c r="P61" s="737"/>
      <c r="Q61" s="737"/>
      <c r="R61" s="737"/>
      <c r="S61" s="737"/>
      <c r="T61" s="737"/>
      <c r="U61" s="614"/>
    </row>
    <row r="62" spans="5:21" ht="15">
      <c r="E62" s="781"/>
      <c r="F62" s="272"/>
      <c r="G62" s="61" t="s">
        <v>67</v>
      </c>
      <c r="H62" s="89"/>
      <c r="I62" s="743"/>
      <c r="J62" s="737"/>
      <c r="K62" s="737"/>
      <c r="L62" s="737"/>
      <c r="M62" s="737"/>
      <c r="N62" s="737"/>
      <c r="O62" s="737"/>
      <c r="P62" s="737"/>
      <c r="Q62" s="737"/>
      <c r="R62" s="737"/>
      <c r="S62" s="737"/>
      <c r="T62" s="737"/>
      <c r="U62" s="614"/>
    </row>
    <row r="63" spans="5:21" ht="15.75" customHeight="1">
      <c r="E63" s="781"/>
      <c r="F63" s="272"/>
      <c r="G63" s="61" t="s">
        <v>69</v>
      </c>
      <c r="H63" s="89"/>
      <c r="I63" s="743"/>
      <c r="J63" s="737"/>
      <c r="K63" s="737"/>
      <c r="L63" s="737"/>
      <c r="M63" s="737"/>
      <c r="N63" s="737"/>
      <c r="O63" s="737"/>
      <c r="P63" s="737"/>
      <c r="Q63" s="737"/>
      <c r="R63" s="737"/>
      <c r="S63" s="737"/>
      <c r="T63" s="737"/>
      <c r="U63" s="614"/>
    </row>
    <row r="64" spans="5:21" ht="15.75" thickBot="1">
      <c r="E64" s="781"/>
      <c r="F64" s="273"/>
      <c r="G64" s="62" t="s">
        <v>75</v>
      </c>
      <c r="H64" s="274"/>
      <c r="I64" s="744"/>
      <c r="J64" s="738"/>
      <c r="K64" s="738"/>
      <c r="L64" s="738"/>
      <c r="M64" s="738"/>
      <c r="N64" s="738"/>
      <c r="O64" s="738"/>
      <c r="P64" s="738"/>
      <c r="Q64" s="738"/>
      <c r="R64" s="738"/>
      <c r="S64" s="738"/>
      <c r="T64" s="738"/>
      <c r="U64" s="625"/>
    </row>
    <row r="65" spans="5:21" ht="15.75" thickBot="1">
      <c r="E65" s="782"/>
      <c r="F65" s="616" t="s">
        <v>214</v>
      </c>
      <c r="G65" s="617"/>
      <c r="H65" s="86">
        <v>5</v>
      </c>
      <c r="I65" s="289">
        <f aca="true" t="shared" si="6" ref="I65:T65">SUM(I50:I64)/10</f>
        <v>5</v>
      </c>
      <c r="J65" s="290">
        <f t="shared" si="6"/>
        <v>4.8</v>
      </c>
      <c r="K65" s="290">
        <f t="shared" si="6"/>
        <v>5</v>
      </c>
      <c r="L65" s="290">
        <f t="shared" si="6"/>
        <v>4.6</v>
      </c>
      <c r="M65" s="290">
        <f t="shared" si="6"/>
        <v>5</v>
      </c>
      <c r="N65" s="290">
        <f t="shared" si="6"/>
        <v>5</v>
      </c>
      <c r="O65" s="290">
        <f t="shared" si="6"/>
        <v>4.9</v>
      </c>
      <c r="P65" s="290">
        <f t="shared" si="6"/>
        <v>4.5</v>
      </c>
      <c r="Q65" s="290">
        <f t="shared" si="6"/>
        <v>4.6</v>
      </c>
      <c r="R65" s="290">
        <f t="shared" si="6"/>
        <v>4.3</v>
      </c>
      <c r="S65" s="290">
        <f t="shared" si="6"/>
        <v>5</v>
      </c>
      <c r="T65" s="290">
        <f t="shared" si="6"/>
        <v>4.6</v>
      </c>
      <c r="U65" s="25">
        <v>5</v>
      </c>
    </row>
    <row r="66" spans="5:21" ht="15">
      <c r="E66" s="639" t="s">
        <v>311</v>
      </c>
      <c r="F66" s="783" t="s">
        <v>274</v>
      </c>
      <c r="G66" s="20">
        <v>13</v>
      </c>
      <c r="H66" s="613">
        <v>20</v>
      </c>
      <c r="I66" s="750">
        <v>20</v>
      </c>
      <c r="J66" s="730">
        <v>20</v>
      </c>
      <c r="K66" s="730">
        <v>20</v>
      </c>
      <c r="L66" s="730">
        <v>12</v>
      </c>
      <c r="M66" s="730">
        <v>15</v>
      </c>
      <c r="N66" s="730">
        <v>15</v>
      </c>
      <c r="O66" s="730">
        <v>20</v>
      </c>
      <c r="P66" s="730">
        <v>15</v>
      </c>
      <c r="Q66" s="730">
        <v>17</v>
      </c>
      <c r="R66" s="730">
        <v>14</v>
      </c>
      <c r="S66" s="730">
        <v>20</v>
      </c>
      <c r="T66" s="730">
        <v>19</v>
      </c>
      <c r="U66" s="613">
        <v>20</v>
      </c>
    </row>
    <row r="67" spans="5:21" ht="15.75" customHeight="1">
      <c r="E67" s="640"/>
      <c r="F67" s="783"/>
      <c r="G67" s="61" t="s">
        <v>71</v>
      </c>
      <c r="H67" s="614"/>
      <c r="I67" s="750"/>
      <c r="J67" s="730"/>
      <c r="K67" s="730"/>
      <c r="L67" s="730"/>
      <c r="M67" s="730"/>
      <c r="N67" s="730"/>
      <c r="O67" s="730"/>
      <c r="P67" s="730"/>
      <c r="Q67" s="730"/>
      <c r="R67" s="730"/>
      <c r="S67" s="730"/>
      <c r="T67" s="730"/>
      <c r="U67" s="614"/>
    </row>
    <row r="68" spans="5:21" ht="16.5" customHeight="1">
      <c r="E68" s="640"/>
      <c r="F68" s="783"/>
      <c r="G68" s="61" t="s">
        <v>70</v>
      </c>
      <c r="H68" s="614"/>
      <c r="I68" s="750"/>
      <c r="J68" s="730"/>
      <c r="K68" s="730"/>
      <c r="L68" s="730"/>
      <c r="M68" s="730"/>
      <c r="N68" s="730"/>
      <c r="O68" s="730"/>
      <c r="P68" s="730"/>
      <c r="Q68" s="730"/>
      <c r="R68" s="730"/>
      <c r="S68" s="730"/>
      <c r="T68" s="730"/>
      <c r="U68" s="614"/>
    </row>
    <row r="69" spans="5:21" ht="15">
      <c r="E69" s="640"/>
      <c r="F69" s="191" t="s">
        <v>245</v>
      </c>
      <c r="G69" s="20">
        <v>2</v>
      </c>
      <c r="H69" s="614"/>
      <c r="I69" s="750"/>
      <c r="J69" s="730"/>
      <c r="K69" s="730"/>
      <c r="L69" s="730"/>
      <c r="M69" s="730"/>
      <c r="N69" s="730"/>
      <c r="O69" s="730"/>
      <c r="P69" s="730"/>
      <c r="Q69" s="730"/>
      <c r="R69" s="730"/>
      <c r="S69" s="730"/>
      <c r="T69" s="730"/>
      <c r="U69" s="614"/>
    </row>
    <row r="70" spans="5:21" ht="21.75" customHeight="1">
      <c r="E70" s="640"/>
      <c r="F70" s="191" t="s">
        <v>246</v>
      </c>
      <c r="G70" s="20">
        <v>5</v>
      </c>
      <c r="H70" s="615"/>
      <c r="I70" s="751"/>
      <c r="J70" s="731"/>
      <c r="K70" s="731"/>
      <c r="L70" s="731"/>
      <c r="M70" s="731"/>
      <c r="N70" s="731"/>
      <c r="O70" s="731"/>
      <c r="P70" s="731"/>
      <c r="Q70" s="731"/>
      <c r="R70" s="731"/>
      <c r="S70" s="731"/>
      <c r="T70" s="731"/>
      <c r="U70" s="615"/>
    </row>
    <row r="71" spans="5:21" ht="15">
      <c r="E71" s="640"/>
      <c r="F71" s="191" t="s">
        <v>277</v>
      </c>
      <c r="G71" s="20">
        <v>5</v>
      </c>
      <c r="H71" s="624">
        <v>20</v>
      </c>
      <c r="I71" s="821">
        <v>0</v>
      </c>
      <c r="J71" s="732">
        <v>19</v>
      </c>
      <c r="K71" s="732">
        <v>15</v>
      </c>
      <c r="L71" s="732">
        <v>17</v>
      </c>
      <c r="M71" s="732">
        <v>19</v>
      </c>
      <c r="N71" s="732">
        <v>18</v>
      </c>
      <c r="O71" s="732">
        <v>19</v>
      </c>
      <c r="P71" s="732">
        <v>18</v>
      </c>
      <c r="Q71" s="732">
        <v>19</v>
      </c>
      <c r="R71" s="732">
        <v>17</v>
      </c>
      <c r="S71" s="732">
        <v>17</v>
      </c>
      <c r="T71" s="732">
        <v>17</v>
      </c>
      <c r="U71" s="624">
        <v>20</v>
      </c>
    </row>
    <row r="72" spans="5:21" ht="30" customHeight="1">
      <c r="E72" s="640"/>
      <c r="F72" s="191" t="s">
        <v>278</v>
      </c>
      <c r="G72" s="20">
        <v>5</v>
      </c>
      <c r="H72" s="614"/>
      <c r="I72" s="822"/>
      <c r="J72" s="730"/>
      <c r="K72" s="730"/>
      <c r="L72" s="730"/>
      <c r="M72" s="730"/>
      <c r="N72" s="730"/>
      <c r="O72" s="730"/>
      <c r="P72" s="730"/>
      <c r="Q72" s="730"/>
      <c r="R72" s="730"/>
      <c r="S72" s="730"/>
      <c r="T72" s="730"/>
      <c r="U72" s="614"/>
    </row>
    <row r="73" spans="5:21" ht="15.75" customHeight="1">
      <c r="E73" s="640"/>
      <c r="F73" s="191" t="s">
        <v>279</v>
      </c>
      <c r="G73" s="20">
        <v>3</v>
      </c>
      <c r="H73" s="614"/>
      <c r="I73" s="822"/>
      <c r="J73" s="730"/>
      <c r="K73" s="730"/>
      <c r="L73" s="730"/>
      <c r="M73" s="730"/>
      <c r="N73" s="730"/>
      <c r="O73" s="730"/>
      <c r="P73" s="730"/>
      <c r="Q73" s="730"/>
      <c r="R73" s="730"/>
      <c r="S73" s="730"/>
      <c r="T73" s="730"/>
      <c r="U73" s="614"/>
    </row>
    <row r="74" spans="5:21" ht="15" customHeight="1">
      <c r="E74" s="640"/>
      <c r="F74" s="191" t="s">
        <v>280</v>
      </c>
      <c r="G74" s="20">
        <v>3</v>
      </c>
      <c r="H74" s="614"/>
      <c r="I74" s="822"/>
      <c r="J74" s="730"/>
      <c r="K74" s="730"/>
      <c r="L74" s="730"/>
      <c r="M74" s="730"/>
      <c r="N74" s="730"/>
      <c r="O74" s="730"/>
      <c r="P74" s="730"/>
      <c r="Q74" s="730"/>
      <c r="R74" s="730"/>
      <c r="S74" s="730"/>
      <c r="T74" s="730"/>
      <c r="U74" s="614"/>
    </row>
    <row r="75" spans="5:21" ht="15">
      <c r="E75" s="640"/>
      <c r="F75" s="191" t="s">
        <v>289</v>
      </c>
      <c r="G75" s="20">
        <v>3</v>
      </c>
      <c r="H75" s="614"/>
      <c r="I75" s="822"/>
      <c r="J75" s="730"/>
      <c r="K75" s="730"/>
      <c r="L75" s="730"/>
      <c r="M75" s="730"/>
      <c r="N75" s="730"/>
      <c r="O75" s="730"/>
      <c r="P75" s="730"/>
      <c r="Q75" s="730"/>
      <c r="R75" s="730"/>
      <c r="S75" s="730"/>
      <c r="T75" s="730"/>
      <c r="U75" s="614"/>
    </row>
    <row r="76" spans="2:21" ht="15">
      <c r="B76" s="271"/>
      <c r="C76" s="271"/>
      <c r="D76" s="102"/>
      <c r="E76" s="640"/>
      <c r="F76" s="191" t="s">
        <v>290</v>
      </c>
      <c r="G76" s="20">
        <v>1</v>
      </c>
      <c r="H76" s="351"/>
      <c r="I76" s="823"/>
      <c r="J76" s="730"/>
      <c r="K76" s="730"/>
      <c r="L76" s="730"/>
      <c r="M76" s="730"/>
      <c r="N76" s="730"/>
      <c r="O76" s="730"/>
      <c r="P76" s="730"/>
      <c r="Q76" s="730"/>
      <c r="R76" s="730"/>
      <c r="S76" s="730"/>
      <c r="T76" s="730"/>
      <c r="U76" s="11"/>
    </row>
    <row r="77" spans="2:21" ht="15.75" customHeight="1" thickBot="1">
      <c r="B77" s="271"/>
      <c r="C77" s="271"/>
      <c r="D77" s="102"/>
      <c r="E77" s="640"/>
      <c r="F77" s="469" t="s">
        <v>276</v>
      </c>
      <c r="G77" s="470">
        <v>20</v>
      </c>
      <c r="H77" s="458">
        <v>20</v>
      </c>
      <c r="I77" s="276">
        <v>18</v>
      </c>
      <c r="J77" s="276">
        <v>19</v>
      </c>
      <c r="K77" s="276">
        <v>19</v>
      </c>
      <c r="L77" s="276">
        <v>19</v>
      </c>
      <c r="M77" s="276">
        <v>19</v>
      </c>
      <c r="N77" s="276">
        <v>19</v>
      </c>
      <c r="O77" s="276">
        <v>19</v>
      </c>
      <c r="P77" s="276">
        <v>19</v>
      </c>
      <c r="Q77" s="276">
        <v>19</v>
      </c>
      <c r="R77" s="276">
        <v>19</v>
      </c>
      <c r="S77" s="276">
        <v>19</v>
      </c>
      <c r="T77" s="276">
        <v>19</v>
      </c>
      <c r="U77" s="458">
        <v>20</v>
      </c>
    </row>
    <row r="78" spans="2:21" ht="15.75" customHeight="1" thickBot="1">
      <c r="B78" s="271"/>
      <c r="C78" s="271"/>
      <c r="D78" s="102"/>
      <c r="E78" s="641"/>
      <c r="F78" s="616" t="s">
        <v>214</v>
      </c>
      <c r="G78" s="617"/>
      <c r="H78" s="25">
        <v>6</v>
      </c>
      <c r="I78" s="289">
        <f>SUM(I66:I77)/10</f>
        <v>3.8</v>
      </c>
      <c r="J78" s="290">
        <f aca="true" t="shared" si="7" ref="J78:T78">SUM(J66:J77)/10</f>
        <v>5.8</v>
      </c>
      <c r="K78" s="290">
        <f t="shared" si="7"/>
        <v>5.4</v>
      </c>
      <c r="L78" s="290">
        <f t="shared" si="7"/>
        <v>4.8</v>
      </c>
      <c r="M78" s="290">
        <f t="shared" si="7"/>
        <v>5.3</v>
      </c>
      <c r="N78" s="290">
        <f t="shared" si="7"/>
        <v>5.2</v>
      </c>
      <c r="O78" s="290">
        <f t="shared" si="7"/>
        <v>5.8</v>
      </c>
      <c r="P78" s="290">
        <f t="shared" si="7"/>
        <v>5.2</v>
      </c>
      <c r="Q78" s="290">
        <f t="shared" si="7"/>
        <v>5.5</v>
      </c>
      <c r="R78" s="290">
        <f t="shared" si="7"/>
        <v>5</v>
      </c>
      <c r="S78" s="290">
        <f t="shared" si="7"/>
        <v>5.6</v>
      </c>
      <c r="T78" s="290">
        <f t="shared" si="7"/>
        <v>5.5</v>
      </c>
      <c r="U78" s="25">
        <v>6</v>
      </c>
    </row>
    <row r="79" spans="2:21" ht="15">
      <c r="B79" s="271"/>
      <c r="C79" s="271"/>
      <c r="D79" s="102"/>
      <c r="E79" s="640" t="s">
        <v>292</v>
      </c>
      <c r="F79" s="471" t="s">
        <v>281</v>
      </c>
      <c r="G79" s="472">
        <v>10</v>
      </c>
      <c r="H79" s="459">
        <v>10</v>
      </c>
      <c r="I79" s="38">
        <v>10</v>
      </c>
      <c r="J79" s="431">
        <v>10</v>
      </c>
      <c r="K79" s="431">
        <v>10</v>
      </c>
      <c r="L79" s="431">
        <v>10</v>
      </c>
      <c r="M79" s="431">
        <v>10</v>
      </c>
      <c r="N79" s="431">
        <v>10</v>
      </c>
      <c r="O79" s="431">
        <v>10</v>
      </c>
      <c r="P79" s="431">
        <v>10</v>
      </c>
      <c r="Q79" s="431">
        <v>10</v>
      </c>
      <c r="R79" s="431">
        <v>10</v>
      </c>
      <c r="S79" s="431">
        <v>10</v>
      </c>
      <c r="T79" s="431">
        <v>10</v>
      </c>
      <c r="U79" s="459">
        <v>10</v>
      </c>
    </row>
    <row r="80" spans="5:21" ht="15">
      <c r="E80" s="640"/>
      <c r="F80" s="183" t="s">
        <v>282</v>
      </c>
      <c r="G80" s="41">
        <v>4</v>
      </c>
      <c r="H80" s="632">
        <v>20</v>
      </c>
      <c r="I80" s="750">
        <v>20</v>
      </c>
      <c r="J80" s="730">
        <v>19</v>
      </c>
      <c r="K80" s="730">
        <v>20</v>
      </c>
      <c r="L80" s="730">
        <v>20</v>
      </c>
      <c r="M80" s="730">
        <v>20</v>
      </c>
      <c r="N80" s="730">
        <v>20</v>
      </c>
      <c r="O80" s="730">
        <v>20</v>
      </c>
      <c r="P80" s="730">
        <v>19</v>
      </c>
      <c r="Q80" s="730">
        <v>20</v>
      </c>
      <c r="R80" s="730">
        <v>20</v>
      </c>
      <c r="S80" s="730">
        <v>10</v>
      </c>
      <c r="T80" s="730">
        <v>17</v>
      </c>
      <c r="U80" s="624">
        <v>20</v>
      </c>
    </row>
    <row r="81" spans="5:21" ht="15">
      <c r="E81" s="640"/>
      <c r="F81" s="183" t="s">
        <v>283</v>
      </c>
      <c r="G81" s="41">
        <v>2</v>
      </c>
      <c r="H81" s="632"/>
      <c r="I81" s="750"/>
      <c r="J81" s="730"/>
      <c r="K81" s="730"/>
      <c r="L81" s="730"/>
      <c r="M81" s="730"/>
      <c r="N81" s="730"/>
      <c r="O81" s="730"/>
      <c r="P81" s="730"/>
      <c r="Q81" s="730"/>
      <c r="R81" s="730"/>
      <c r="S81" s="730"/>
      <c r="T81" s="730"/>
      <c r="U81" s="614"/>
    </row>
    <row r="82" spans="5:21" ht="15.75" customHeight="1">
      <c r="E82" s="640"/>
      <c r="F82" s="183" t="s">
        <v>284</v>
      </c>
      <c r="G82" s="41">
        <v>2</v>
      </c>
      <c r="H82" s="632"/>
      <c r="I82" s="750"/>
      <c r="J82" s="730"/>
      <c r="K82" s="730"/>
      <c r="L82" s="730"/>
      <c r="M82" s="730"/>
      <c r="N82" s="730"/>
      <c r="O82" s="730"/>
      <c r="P82" s="730"/>
      <c r="Q82" s="730"/>
      <c r="R82" s="730"/>
      <c r="S82" s="730"/>
      <c r="T82" s="730"/>
      <c r="U82" s="614"/>
    </row>
    <row r="83" spans="5:21" ht="15">
      <c r="E83" s="640"/>
      <c r="F83" s="183" t="s">
        <v>285</v>
      </c>
      <c r="G83" s="41">
        <v>2</v>
      </c>
      <c r="H83" s="632"/>
      <c r="I83" s="750"/>
      <c r="J83" s="730"/>
      <c r="K83" s="730"/>
      <c r="L83" s="730"/>
      <c r="M83" s="730"/>
      <c r="N83" s="730"/>
      <c r="O83" s="730"/>
      <c r="P83" s="730"/>
      <c r="Q83" s="730"/>
      <c r="R83" s="730"/>
      <c r="S83" s="730"/>
      <c r="T83" s="730"/>
      <c r="U83" s="614"/>
    </row>
    <row r="84" spans="5:21" ht="15">
      <c r="E84" s="640"/>
      <c r="F84" s="183" t="s">
        <v>286</v>
      </c>
      <c r="G84" s="41">
        <v>5</v>
      </c>
      <c r="H84" s="632"/>
      <c r="I84" s="750"/>
      <c r="J84" s="730"/>
      <c r="K84" s="730"/>
      <c r="L84" s="730"/>
      <c r="M84" s="730"/>
      <c r="N84" s="730"/>
      <c r="O84" s="730"/>
      <c r="P84" s="730"/>
      <c r="Q84" s="730"/>
      <c r="R84" s="730"/>
      <c r="S84" s="730"/>
      <c r="T84" s="730"/>
      <c r="U84" s="614"/>
    </row>
    <row r="85" spans="5:21" ht="15">
      <c r="E85" s="640"/>
      <c r="F85" s="183" t="s">
        <v>287</v>
      </c>
      <c r="G85" s="41">
        <v>5</v>
      </c>
      <c r="H85" s="632"/>
      <c r="I85" s="751"/>
      <c r="J85" s="731"/>
      <c r="K85" s="731"/>
      <c r="L85" s="731"/>
      <c r="M85" s="731"/>
      <c r="N85" s="731"/>
      <c r="O85" s="731"/>
      <c r="P85" s="731"/>
      <c r="Q85" s="731"/>
      <c r="R85" s="731"/>
      <c r="S85" s="731"/>
      <c r="T85" s="731"/>
      <c r="U85" s="615"/>
    </row>
    <row r="86" spans="5:21" ht="15">
      <c r="E86" s="640"/>
      <c r="F86" s="183" t="s">
        <v>288</v>
      </c>
      <c r="G86" s="41">
        <v>10</v>
      </c>
      <c r="H86" s="632">
        <v>30</v>
      </c>
      <c r="I86" s="749">
        <v>20</v>
      </c>
      <c r="J86" s="732">
        <v>20</v>
      </c>
      <c r="K86" s="732">
        <v>20</v>
      </c>
      <c r="L86" s="732">
        <v>12</v>
      </c>
      <c r="M86" s="732">
        <v>30</v>
      </c>
      <c r="N86" s="732">
        <v>20</v>
      </c>
      <c r="O86" s="732">
        <v>20</v>
      </c>
      <c r="P86" s="732">
        <v>12</v>
      </c>
      <c r="Q86" s="732">
        <v>15</v>
      </c>
      <c r="R86" s="732">
        <v>20</v>
      </c>
      <c r="S86" s="732">
        <v>20</v>
      </c>
      <c r="T86" s="732">
        <v>20</v>
      </c>
      <c r="U86" s="624">
        <v>30</v>
      </c>
    </row>
    <row r="87" spans="5:21" ht="15.75" thickBot="1">
      <c r="E87" s="640"/>
      <c r="F87" s="184" t="s">
        <v>268</v>
      </c>
      <c r="G87" s="43">
        <v>20</v>
      </c>
      <c r="H87" s="624"/>
      <c r="I87" s="753"/>
      <c r="J87" s="733"/>
      <c r="K87" s="733"/>
      <c r="L87" s="733"/>
      <c r="M87" s="733"/>
      <c r="N87" s="733"/>
      <c r="O87" s="733"/>
      <c r="P87" s="733"/>
      <c r="Q87" s="733"/>
      <c r="R87" s="733"/>
      <c r="S87" s="733"/>
      <c r="T87" s="733"/>
      <c r="U87" s="625"/>
    </row>
    <row r="88" spans="5:21" ht="15.75" thickBot="1">
      <c r="E88" s="641"/>
      <c r="F88" s="616" t="s">
        <v>214</v>
      </c>
      <c r="G88" s="617"/>
      <c r="H88" s="174">
        <v>6</v>
      </c>
      <c r="I88" s="289">
        <f aca="true" t="shared" si="8" ref="I88:T88">SUM(I79:I86)/10</f>
        <v>5</v>
      </c>
      <c r="J88" s="290">
        <f t="shared" si="8"/>
        <v>4.9</v>
      </c>
      <c r="K88" s="290">
        <f t="shared" si="8"/>
        <v>5</v>
      </c>
      <c r="L88" s="290">
        <f t="shared" si="8"/>
        <v>4.2</v>
      </c>
      <c r="M88" s="290">
        <f t="shared" si="8"/>
        <v>6</v>
      </c>
      <c r="N88" s="290">
        <f t="shared" si="8"/>
        <v>5</v>
      </c>
      <c r="O88" s="290">
        <f t="shared" si="8"/>
        <v>5</v>
      </c>
      <c r="P88" s="290">
        <f t="shared" si="8"/>
        <v>4.1</v>
      </c>
      <c r="Q88" s="290">
        <f t="shared" si="8"/>
        <v>4.5</v>
      </c>
      <c r="R88" s="290">
        <f t="shared" si="8"/>
        <v>5</v>
      </c>
      <c r="S88" s="290">
        <f t="shared" si="8"/>
        <v>4</v>
      </c>
      <c r="T88" s="290">
        <f t="shared" si="8"/>
        <v>4.7</v>
      </c>
      <c r="U88" s="174">
        <v>6</v>
      </c>
    </row>
    <row r="89" spans="5:21" ht="15.75" thickBot="1">
      <c r="E89" s="694" t="s">
        <v>293</v>
      </c>
      <c r="F89" s="471" t="s">
        <v>296</v>
      </c>
      <c r="G89" s="472">
        <v>10</v>
      </c>
      <c r="H89" s="447">
        <v>10</v>
      </c>
      <c r="I89" s="38">
        <v>10</v>
      </c>
      <c r="J89" s="431">
        <v>10</v>
      </c>
      <c r="K89" s="431">
        <v>10</v>
      </c>
      <c r="L89" s="431">
        <v>10</v>
      </c>
      <c r="M89" s="431">
        <v>10</v>
      </c>
      <c r="N89" s="431">
        <v>10</v>
      </c>
      <c r="O89" s="431">
        <v>10</v>
      </c>
      <c r="P89" s="431">
        <v>10</v>
      </c>
      <c r="Q89" s="431">
        <v>10</v>
      </c>
      <c r="R89" s="431">
        <v>10</v>
      </c>
      <c r="S89" s="431">
        <v>10</v>
      </c>
      <c r="T89" s="431">
        <v>10</v>
      </c>
      <c r="U89" s="447">
        <v>10</v>
      </c>
    </row>
    <row r="90" spans="5:21" ht="15.75" customHeight="1" thickBot="1">
      <c r="E90" s="694"/>
      <c r="F90" s="182" t="s">
        <v>297</v>
      </c>
      <c r="G90" s="38">
        <v>5</v>
      </c>
      <c r="H90" s="11">
        <v>5</v>
      </c>
      <c r="I90" s="41">
        <v>5</v>
      </c>
      <c r="J90" s="425">
        <v>5</v>
      </c>
      <c r="K90" s="425">
        <v>5</v>
      </c>
      <c r="L90" s="425">
        <v>5</v>
      </c>
      <c r="M90" s="425">
        <v>5</v>
      </c>
      <c r="N90" s="425">
        <v>5</v>
      </c>
      <c r="O90" s="425">
        <v>5</v>
      </c>
      <c r="P90" s="425">
        <v>5</v>
      </c>
      <c r="Q90" s="425">
        <v>5</v>
      </c>
      <c r="R90" s="425">
        <v>5</v>
      </c>
      <c r="S90" s="425">
        <v>0</v>
      </c>
      <c r="T90" s="425">
        <v>5</v>
      </c>
      <c r="U90" s="11">
        <v>5</v>
      </c>
    </row>
    <row r="91" spans="5:21" ht="15.75" thickBot="1">
      <c r="E91" s="694"/>
      <c r="F91" s="183" t="s">
        <v>298</v>
      </c>
      <c r="G91" s="41">
        <v>5</v>
      </c>
      <c r="H91" s="22">
        <v>5</v>
      </c>
      <c r="I91" s="41">
        <v>5</v>
      </c>
      <c r="J91" s="425">
        <v>5</v>
      </c>
      <c r="K91" s="425">
        <v>5</v>
      </c>
      <c r="L91" s="425">
        <v>5</v>
      </c>
      <c r="M91" s="425">
        <v>5</v>
      </c>
      <c r="N91" s="425">
        <v>5</v>
      </c>
      <c r="O91" s="425">
        <v>5</v>
      </c>
      <c r="P91" s="425">
        <v>5</v>
      </c>
      <c r="Q91" s="425">
        <v>5</v>
      </c>
      <c r="R91" s="425">
        <v>5</v>
      </c>
      <c r="S91" s="425">
        <v>4</v>
      </c>
      <c r="T91" s="425">
        <v>5</v>
      </c>
      <c r="U91" s="22">
        <v>5</v>
      </c>
    </row>
    <row r="92" spans="5:21" ht="15.75" thickBot="1">
      <c r="E92" s="694"/>
      <c r="F92" s="184" t="s">
        <v>299</v>
      </c>
      <c r="G92" s="43">
        <v>10</v>
      </c>
      <c r="H92" s="18">
        <v>10</v>
      </c>
      <c r="I92" s="43">
        <v>10</v>
      </c>
      <c r="J92" s="427">
        <v>8</v>
      </c>
      <c r="K92" s="427">
        <v>10</v>
      </c>
      <c r="L92" s="427">
        <v>10</v>
      </c>
      <c r="M92" s="427">
        <v>10</v>
      </c>
      <c r="N92" s="427">
        <v>10</v>
      </c>
      <c r="O92" s="427">
        <v>10</v>
      </c>
      <c r="P92" s="427">
        <v>10</v>
      </c>
      <c r="Q92" s="427">
        <v>10</v>
      </c>
      <c r="R92" s="427">
        <v>10</v>
      </c>
      <c r="S92" s="427">
        <v>10</v>
      </c>
      <c r="T92" s="427">
        <v>10</v>
      </c>
      <c r="U92" s="18">
        <v>10</v>
      </c>
    </row>
    <row r="93" spans="5:21" ht="15.75" thickBot="1">
      <c r="E93" s="694"/>
      <c r="F93" s="801" t="s">
        <v>214</v>
      </c>
      <c r="G93" s="802"/>
      <c r="H93" s="174">
        <v>3</v>
      </c>
      <c r="I93" s="289">
        <f aca="true" t="shared" si="9" ref="I93:T93">SUM(I89:I92)/10</f>
        <v>3</v>
      </c>
      <c r="J93" s="290">
        <f t="shared" si="9"/>
        <v>2.8</v>
      </c>
      <c r="K93" s="290">
        <f t="shared" si="9"/>
        <v>3</v>
      </c>
      <c r="L93" s="290">
        <f t="shared" si="9"/>
        <v>3</v>
      </c>
      <c r="M93" s="290">
        <f t="shared" si="9"/>
        <v>3</v>
      </c>
      <c r="N93" s="290">
        <f t="shared" si="9"/>
        <v>3</v>
      </c>
      <c r="O93" s="290">
        <f t="shared" si="9"/>
        <v>3</v>
      </c>
      <c r="P93" s="290">
        <f t="shared" si="9"/>
        <v>3</v>
      </c>
      <c r="Q93" s="290">
        <f t="shared" si="9"/>
        <v>3</v>
      </c>
      <c r="R93" s="290">
        <f t="shared" si="9"/>
        <v>3</v>
      </c>
      <c r="S93" s="290">
        <f t="shared" si="9"/>
        <v>2.4</v>
      </c>
      <c r="T93" s="290">
        <f t="shared" si="9"/>
        <v>3</v>
      </c>
      <c r="U93" s="174">
        <v>3</v>
      </c>
    </row>
    <row r="94" spans="5:21" ht="15.75" customHeight="1">
      <c r="E94" s="639" t="s">
        <v>291</v>
      </c>
      <c r="F94" s="190" t="s">
        <v>295</v>
      </c>
      <c r="G94" s="50">
        <v>20</v>
      </c>
      <c r="H94" s="613">
        <v>30</v>
      </c>
      <c r="I94" s="751">
        <v>30</v>
      </c>
      <c r="J94" s="731">
        <v>30</v>
      </c>
      <c r="K94" s="731">
        <v>28</v>
      </c>
      <c r="L94" s="731">
        <v>26</v>
      </c>
      <c r="M94" s="731">
        <v>28</v>
      </c>
      <c r="N94" s="731">
        <v>30</v>
      </c>
      <c r="O94" s="731">
        <v>30</v>
      </c>
      <c r="P94" s="731">
        <v>28</v>
      </c>
      <c r="Q94" s="731">
        <v>26</v>
      </c>
      <c r="R94" s="731">
        <v>30</v>
      </c>
      <c r="S94" s="731">
        <v>26</v>
      </c>
      <c r="T94" s="731">
        <v>28</v>
      </c>
      <c r="U94" s="703">
        <v>30</v>
      </c>
    </row>
    <row r="95" spans="5:21" ht="15">
      <c r="E95" s="640"/>
      <c r="F95" s="299" t="s">
        <v>245</v>
      </c>
      <c r="G95" s="275">
        <v>10</v>
      </c>
      <c r="H95" s="614"/>
      <c r="I95" s="749"/>
      <c r="J95" s="732"/>
      <c r="K95" s="732"/>
      <c r="L95" s="732"/>
      <c r="M95" s="732"/>
      <c r="N95" s="732"/>
      <c r="O95" s="732"/>
      <c r="P95" s="732"/>
      <c r="Q95" s="732"/>
      <c r="R95" s="732"/>
      <c r="S95" s="732"/>
      <c r="T95" s="732"/>
      <c r="U95" s="632"/>
    </row>
    <row r="96" spans="5:21" ht="15.75" thickBot="1">
      <c r="E96" s="640"/>
      <c r="F96" s="469" t="s">
        <v>294</v>
      </c>
      <c r="G96" s="470">
        <v>10</v>
      </c>
      <c r="H96" s="460">
        <v>10</v>
      </c>
      <c r="I96" s="43">
        <v>10</v>
      </c>
      <c r="J96" s="427">
        <v>10</v>
      </c>
      <c r="K96" s="427">
        <v>10</v>
      </c>
      <c r="L96" s="427">
        <v>10</v>
      </c>
      <c r="M96" s="427">
        <v>10</v>
      </c>
      <c r="N96" s="427">
        <v>10</v>
      </c>
      <c r="O96" s="427">
        <v>10</v>
      </c>
      <c r="P96" s="427">
        <v>10</v>
      </c>
      <c r="Q96" s="427">
        <v>10</v>
      </c>
      <c r="R96" s="427">
        <v>10</v>
      </c>
      <c r="S96" s="427">
        <v>10</v>
      </c>
      <c r="T96" s="427">
        <v>9</v>
      </c>
      <c r="U96" s="460">
        <v>10</v>
      </c>
    </row>
    <row r="97" spans="5:21" ht="15.75" thickBot="1">
      <c r="E97" s="641"/>
      <c r="F97" s="784" t="s">
        <v>214</v>
      </c>
      <c r="G97" s="785"/>
      <c r="H97" s="85">
        <v>4</v>
      </c>
      <c r="I97" s="278">
        <f>SUM(I94:I96)/10</f>
        <v>4</v>
      </c>
      <c r="J97" s="278">
        <f aca="true" t="shared" si="10" ref="J97:T97">SUM(J94:J96)/10</f>
        <v>4</v>
      </c>
      <c r="K97" s="278">
        <f t="shared" si="10"/>
        <v>3.8</v>
      </c>
      <c r="L97" s="278">
        <f t="shared" si="10"/>
        <v>3.6</v>
      </c>
      <c r="M97" s="278">
        <f t="shared" si="10"/>
        <v>3.8</v>
      </c>
      <c r="N97" s="278">
        <f t="shared" si="10"/>
        <v>4</v>
      </c>
      <c r="O97" s="278">
        <f t="shared" si="10"/>
        <v>4</v>
      </c>
      <c r="P97" s="278">
        <f t="shared" si="10"/>
        <v>3.8</v>
      </c>
      <c r="Q97" s="278">
        <f t="shared" si="10"/>
        <v>3.6</v>
      </c>
      <c r="R97" s="278">
        <f t="shared" si="10"/>
        <v>4</v>
      </c>
      <c r="S97" s="278">
        <f t="shared" si="10"/>
        <v>3.6</v>
      </c>
      <c r="T97" s="278">
        <f t="shared" si="10"/>
        <v>3.7</v>
      </c>
      <c r="U97" s="83">
        <f>SUM(U94:U96)/10</f>
        <v>4</v>
      </c>
    </row>
    <row r="98" spans="5:21" ht="16.5" thickBot="1">
      <c r="E98" s="803" t="s">
        <v>351</v>
      </c>
      <c r="F98" s="804"/>
      <c r="G98" s="805"/>
      <c r="H98" s="304">
        <f>SUM(H65+H78+H88+H93+H97)</f>
        <v>24</v>
      </c>
      <c r="I98" s="357">
        <f>SUM(I65+I78+I88+I93+I97)</f>
        <v>20.8</v>
      </c>
      <c r="J98" s="357">
        <f aca="true" t="shared" si="11" ref="J98:T98">SUM(J65+J78+J88+J93+J97)</f>
        <v>22.3</v>
      </c>
      <c r="K98" s="357">
        <f t="shared" si="11"/>
        <v>22.2</v>
      </c>
      <c r="L98" s="357">
        <f t="shared" si="11"/>
        <v>20.2</v>
      </c>
      <c r="M98" s="357">
        <f t="shared" si="11"/>
        <v>23.1</v>
      </c>
      <c r="N98" s="357">
        <f t="shared" si="11"/>
        <v>22.2</v>
      </c>
      <c r="O98" s="357">
        <f t="shared" si="11"/>
        <v>22.7</v>
      </c>
      <c r="P98" s="357">
        <f t="shared" si="11"/>
        <v>20.599999999999998</v>
      </c>
      <c r="Q98" s="357">
        <f t="shared" si="11"/>
        <v>21.200000000000003</v>
      </c>
      <c r="R98" s="357">
        <f t="shared" si="11"/>
        <v>21.3</v>
      </c>
      <c r="S98" s="357">
        <f t="shared" si="11"/>
        <v>20.6</v>
      </c>
      <c r="T98" s="357">
        <f t="shared" si="11"/>
        <v>21.5</v>
      </c>
      <c r="U98" s="358">
        <f>SUM(U65+U78+U88+U93+U97)</f>
        <v>24</v>
      </c>
    </row>
    <row r="99" spans="5:21" ht="15.75" customHeight="1" thickBot="1">
      <c r="E99" s="787" t="s">
        <v>353</v>
      </c>
      <c r="F99" s="788"/>
      <c r="G99" s="789"/>
      <c r="H99" s="304">
        <f>SUM(H49+H98)</f>
        <v>75</v>
      </c>
      <c r="I99" s="357">
        <f>SUM(I49+I98)</f>
        <v>64.2</v>
      </c>
      <c r="J99" s="357">
        <f aca="true" t="shared" si="12" ref="J99:T99">SUM(J49+J98)</f>
        <v>68.9</v>
      </c>
      <c r="K99" s="357">
        <f t="shared" si="12"/>
        <v>68.7</v>
      </c>
      <c r="L99" s="357">
        <f t="shared" si="12"/>
        <v>64.5</v>
      </c>
      <c r="M99" s="357">
        <f t="shared" si="12"/>
        <v>71.10000000000001</v>
      </c>
      <c r="N99" s="357">
        <f t="shared" si="12"/>
        <v>68.3</v>
      </c>
      <c r="O99" s="357">
        <f t="shared" si="12"/>
        <v>69.5</v>
      </c>
      <c r="P99" s="357">
        <f t="shared" si="12"/>
        <v>65.7</v>
      </c>
      <c r="Q99" s="357">
        <f t="shared" si="12"/>
        <v>63.3</v>
      </c>
      <c r="R99" s="357">
        <f t="shared" si="12"/>
        <v>64.8</v>
      </c>
      <c r="S99" s="357">
        <f t="shared" si="12"/>
        <v>63.599999999999994</v>
      </c>
      <c r="T99" s="357">
        <f t="shared" si="12"/>
        <v>65.7</v>
      </c>
      <c r="U99" s="358">
        <f>SUM(U49+U98)</f>
        <v>77</v>
      </c>
    </row>
    <row r="100" spans="5:21" ht="15.75" customHeight="1" thickBot="1">
      <c r="E100" s="300"/>
      <c r="F100" s="296"/>
      <c r="G100" s="292"/>
      <c r="H100" s="292"/>
      <c r="I100" s="816">
        <v>22</v>
      </c>
      <c r="J100" s="816">
        <v>3</v>
      </c>
      <c r="K100" s="816" t="s">
        <v>400</v>
      </c>
      <c r="L100" s="816" t="s">
        <v>231</v>
      </c>
      <c r="M100" s="816">
        <v>1</v>
      </c>
      <c r="N100" s="816" t="s">
        <v>401</v>
      </c>
      <c r="O100" s="816">
        <v>2</v>
      </c>
      <c r="P100" s="816">
        <v>18</v>
      </c>
      <c r="Q100" s="816" t="s">
        <v>402</v>
      </c>
      <c r="R100" s="816">
        <v>20</v>
      </c>
      <c r="S100" s="816">
        <v>27</v>
      </c>
      <c r="T100" s="816">
        <v>16</v>
      </c>
      <c r="U100" s="296"/>
    </row>
    <row r="101" spans="6:21" ht="16.5" thickBot="1">
      <c r="F101" s="189"/>
      <c r="G101" s="675" t="s">
        <v>35</v>
      </c>
      <c r="H101" s="807" t="s">
        <v>79</v>
      </c>
      <c r="I101" s="817"/>
      <c r="J101" s="817"/>
      <c r="K101" s="817"/>
      <c r="L101" s="817"/>
      <c r="M101" s="817"/>
      <c r="N101" s="817"/>
      <c r="O101" s="817"/>
      <c r="P101" s="817"/>
      <c r="Q101" s="817"/>
      <c r="R101" s="817"/>
      <c r="S101" s="817"/>
      <c r="T101" s="817"/>
      <c r="U101" s="793"/>
    </row>
    <row r="102" spans="6:21" ht="16.5" thickBot="1">
      <c r="F102" s="7" t="s">
        <v>34</v>
      </c>
      <c r="G102" s="676"/>
      <c r="H102" s="808"/>
      <c r="I102" s="818"/>
      <c r="J102" s="818"/>
      <c r="K102" s="818"/>
      <c r="L102" s="818"/>
      <c r="M102" s="818"/>
      <c r="N102" s="818"/>
      <c r="O102" s="818"/>
      <c r="P102" s="818"/>
      <c r="Q102" s="818"/>
      <c r="R102" s="818"/>
      <c r="S102" s="818"/>
      <c r="T102" s="818"/>
      <c r="U102" s="794"/>
    </row>
    <row r="103" spans="5:21" ht="15.75" customHeight="1" thickBot="1">
      <c r="E103" s="694" t="s">
        <v>300</v>
      </c>
      <c r="F103" s="185"/>
      <c r="G103" s="9"/>
      <c r="H103" s="89"/>
      <c r="I103" s="352"/>
      <c r="J103" s="439"/>
      <c r="K103" s="439"/>
      <c r="L103" s="439"/>
      <c r="M103" s="439"/>
      <c r="N103" s="439"/>
      <c r="O103" s="439"/>
      <c r="P103" s="439"/>
      <c r="Q103" s="439"/>
      <c r="R103" s="439"/>
      <c r="S103" s="439"/>
      <c r="T103" s="439"/>
      <c r="U103" s="347"/>
    </row>
    <row r="104" spans="5:21" ht="15.75" thickBot="1">
      <c r="E104" s="694"/>
      <c r="F104" s="183" t="s">
        <v>301</v>
      </c>
      <c r="G104" s="41">
        <v>10</v>
      </c>
      <c r="H104" s="614">
        <v>24</v>
      </c>
      <c r="I104" s="743">
        <v>18</v>
      </c>
      <c r="J104" s="737">
        <v>24</v>
      </c>
      <c r="K104" s="737">
        <v>20</v>
      </c>
      <c r="L104" s="737">
        <v>22</v>
      </c>
      <c r="M104" s="737">
        <v>20</v>
      </c>
      <c r="N104" s="737">
        <v>22</v>
      </c>
      <c r="O104" s="737">
        <v>18</v>
      </c>
      <c r="P104" s="737">
        <v>20</v>
      </c>
      <c r="Q104" s="737">
        <v>22</v>
      </c>
      <c r="R104" s="737">
        <v>22</v>
      </c>
      <c r="S104" s="737">
        <v>18</v>
      </c>
      <c r="T104" s="737">
        <v>16</v>
      </c>
      <c r="U104" s="614">
        <v>24</v>
      </c>
    </row>
    <row r="105" spans="5:21" ht="15.75" thickBot="1">
      <c r="E105" s="694"/>
      <c r="F105" s="183" t="s">
        <v>302</v>
      </c>
      <c r="G105" s="41">
        <v>4</v>
      </c>
      <c r="H105" s="614"/>
      <c r="I105" s="743"/>
      <c r="J105" s="737"/>
      <c r="K105" s="737"/>
      <c r="L105" s="737"/>
      <c r="M105" s="737"/>
      <c r="N105" s="737"/>
      <c r="O105" s="737"/>
      <c r="P105" s="737"/>
      <c r="Q105" s="737"/>
      <c r="R105" s="737"/>
      <c r="S105" s="737"/>
      <c r="T105" s="737"/>
      <c r="U105" s="614"/>
    </row>
    <row r="106" spans="5:21" ht="15.75" thickBot="1">
      <c r="E106" s="694"/>
      <c r="F106" s="183" t="s">
        <v>303</v>
      </c>
      <c r="G106" s="41">
        <v>2</v>
      </c>
      <c r="H106" s="614"/>
      <c r="I106" s="743"/>
      <c r="J106" s="737"/>
      <c r="K106" s="737"/>
      <c r="L106" s="737"/>
      <c r="M106" s="737"/>
      <c r="N106" s="737"/>
      <c r="O106" s="737"/>
      <c r="P106" s="737"/>
      <c r="Q106" s="737"/>
      <c r="R106" s="737"/>
      <c r="S106" s="737"/>
      <c r="T106" s="737"/>
      <c r="U106" s="614"/>
    </row>
    <row r="107" spans="5:21" ht="15.75" thickBot="1">
      <c r="E107" s="694"/>
      <c r="F107" s="183" t="s">
        <v>304</v>
      </c>
      <c r="G107" s="41">
        <v>8</v>
      </c>
      <c r="H107" s="615"/>
      <c r="I107" s="743"/>
      <c r="J107" s="737"/>
      <c r="K107" s="737"/>
      <c r="L107" s="737"/>
      <c r="M107" s="737"/>
      <c r="N107" s="737"/>
      <c r="O107" s="737"/>
      <c r="P107" s="737"/>
      <c r="Q107" s="737"/>
      <c r="R107" s="737"/>
      <c r="S107" s="737"/>
      <c r="T107" s="737"/>
      <c r="U107" s="615"/>
    </row>
    <row r="108" spans="5:21" ht="15.75" thickBot="1">
      <c r="E108" s="694"/>
      <c r="F108" s="183" t="s">
        <v>305</v>
      </c>
      <c r="G108" s="41">
        <v>4</v>
      </c>
      <c r="H108" s="632">
        <v>6</v>
      </c>
      <c r="I108" s="743">
        <v>2</v>
      </c>
      <c r="J108" s="737">
        <v>6</v>
      </c>
      <c r="K108" s="737">
        <v>6</v>
      </c>
      <c r="L108" s="737">
        <v>6</v>
      </c>
      <c r="M108" s="737">
        <v>4</v>
      </c>
      <c r="N108" s="737">
        <v>6</v>
      </c>
      <c r="O108" s="737">
        <v>6</v>
      </c>
      <c r="P108" s="737">
        <v>6</v>
      </c>
      <c r="Q108" s="737">
        <v>6</v>
      </c>
      <c r="R108" s="737">
        <v>2</v>
      </c>
      <c r="S108" s="737">
        <v>6</v>
      </c>
      <c r="T108" s="737">
        <v>6</v>
      </c>
      <c r="U108" s="632">
        <v>6</v>
      </c>
    </row>
    <row r="109" spans="5:21" ht="15.75" thickBot="1">
      <c r="E109" s="694"/>
      <c r="F109" s="183" t="s">
        <v>275</v>
      </c>
      <c r="G109" s="41">
        <v>2</v>
      </c>
      <c r="H109" s="632"/>
      <c r="I109" s="743"/>
      <c r="J109" s="737"/>
      <c r="K109" s="737"/>
      <c r="L109" s="737"/>
      <c r="M109" s="737"/>
      <c r="N109" s="737"/>
      <c r="O109" s="737"/>
      <c r="P109" s="737"/>
      <c r="Q109" s="737"/>
      <c r="R109" s="737"/>
      <c r="S109" s="737"/>
      <c r="T109" s="737"/>
      <c r="U109" s="632"/>
    </row>
    <row r="110" spans="5:21" ht="15.75" thickBot="1">
      <c r="E110" s="694"/>
      <c r="F110" s="183" t="s">
        <v>306</v>
      </c>
      <c r="G110" s="41">
        <v>10</v>
      </c>
      <c r="H110" s="22">
        <v>10</v>
      </c>
      <c r="I110" s="41">
        <v>10</v>
      </c>
      <c r="J110" s="425">
        <v>10</v>
      </c>
      <c r="K110" s="425">
        <v>10</v>
      </c>
      <c r="L110" s="425">
        <v>10</v>
      </c>
      <c r="M110" s="425">
        <v>5</v>
      </c>
      <c r="N110" s="425">
        <v>10</v>
      </c>
      <c r="O110" s="425">
        <v>10</v>
      </c>
      <c r="P110" s="425">
        <v>10</v>
      </c>
      <c r="Q110" s="425">
        <v>10</v>
      </c>
      <c r="R110" s="425">
        <v>10</v>
      </c>
      <c r="S110" s="425">
        <v>10</v>
      </c>
      <c r="T110" s="425">
        <v>10</v>
      </c>
      <c r="U110" s="22">
        <v>10</v>
      </c>
    </row>
    <row r="111" spans="5:21" ht="15.75" thickBot="1">
      <c r="E111" s="694"/>
      <c r="F111" s="183" t="s">
        <v>307</v>
      </c>
      <c r="G111" s="41">
        <v>6</v>
      </c>
      <c r="H111" s="624">
        <v>10</v>
      </c>
      <c r="I111" s="743">
        <v>10</v>
      </c>
      <c r="J111" s="737">
        <v>10</v>
      </c>
      <c r="K111" s="737">
        <v>10</v>
      </c>
      <c r="L111" s="737">
        <v>10</v>
      </c>
      <c r="M111" s="737">
        <v>10</v>
      </c>
      <c r="N111" s="737">
        <v>10</v>
      </c>
      <c r="O111" s="737">
        <v>10</v>
      </c>
      <c r="P111" s="737">
        <v>10</v>
      </c>
      <c r="Q111" s="737">
        <v>10</v>
      </c>
      <c r="R111" s="737">
        <v>10</v>
      </c>
      <c r="S111" s="737">
        <v>10</v>
      </c>
      <c r="T111" s="737">
        <v>10</v>
      </c>
      <c r="U111" s="624">
        <v>10</v>
      </c>
    </row>
    <row r="112" spans="5:21" ht="15.75" customHeight="1" thickBot="1">
      <c r="E112" s="694"/>
      <c r="F112" s="183" t="s">
        <v>308</v>
      </c>
      <c r="G112" s="41">
        <v>2</v>
      </c>
      <c r="H112" s="614"/>
      <c r="I112" s="743"/>
      <c r="J112" s="737"/>
      <c r="K112" s="737"/>
      <c r="L112" s="737"/>
      <c r="M112" s="737"/>
      <c r="N112" s="737"/>
      <c r="O112" s="737"/>
      <c r="P112" s="737"/>
      <c r="Q112" s="737"/>
      <c r="R112" s="737"/>
      <c r="S112" s="737"/>
      <c r="T112" s="737"/>
      <c r="U112" s="614"/>
    </row>
    <row r="113" spans="5:21" ht="15.75" thickBot="1">
      <c r="E113" s="694"/>
      <c r="F113" s="184" t="s">
        <v>309</v>
      </c>
      <c r="G113" s="43">
        <v>2</v>
      </c>
      <c r="H113" s="625"/>
      <c r="I113" s="744"/>
      <c r="J113" s="738"/>
      <c r="K113" s="738"/>
      <c r="L113" s="738"/>
      <c r="M113" s="738"/>
      <c r="N113" s="738"/>
      <c r="O113" s="738"/>
      <c r="P113" s="738"/>
      <c r="Q113" s="738"/>
      <c r="R113" s="738"/>
      <c r="S113" s="738"/>
      <c r="T113" s="738"/>
      <c r="U113" s="625"/>
    </row>
    <row r="114" spans="5:21" ht="15.75" thickBot="1">
      <c r="E114" s="694"/>
      <c r="F114" s="616" t="s">
        <v>214</v>
      </c>
      <c r="G114" s="617"/>
      <c r="H114" s="86">
        <v>5</v>
      </c>
      <c r="I114" s="278">
        <f aca="true" t="shared" si="13" ref="I114:T114">SUM(I103:I113)/10</f>
        <v>4</v>
      </c>
      <c r="J114" s="278">
        <f t="shared" si="13"/>
        <v>5</v>
      </c>
      <c r="K114" s="278">
        <f t="shared" si="13"/>
        <v>4.6</v>
      </c>
      <c r="L114" s="278">
        <f t="shared" si="13"/>
        <v>4.8</v>
      </c>
      <c r="M114" s="278">
        <f t="shared" si="13"/>
        <v>3.9</v>
      </c>
      <c r="N114" s="278">
        <f t="shared" si="13"/>
        <v>4.8</v>
      </c>
      <c r="O114" s="278">
        <f t="shared" si="13"/>
        <v>4.4</v>
      </c>
      <c r="P114" s="278">
        <f t="shared" si="13"/>
        <v>4.6</v>
      </c>
      <c r="Q114" s="278">
        <f t="shared" si="13"/>
        <v>4.8</v>
      </c>
      <c r="R114" s="278">
        <f t="shared" si="13"/>
        <v>4.4</v>
      </c>
      <c r="S114" s="278">
        <f t="shared" si="13"/>
        <v>4.4</v>
      </c>
      <c r="T114" s="278">
        <f t="shared" si="13"/>
        <v>4.2</v>
      </c>
      <c r="U114" s="25">
        <v>5</v>
      </c>
    </row>
    <row r="115" spans="5:21" ht="15.75" thickBot="1">
      <c r="E115" s="694" t="s">
        <v>310</v>
      </c>
      <c r="F115" s="182" t="s">
        <v>330</v>
      </c>
      <c r="G115" s="38">
        <v>10</v>
      </c>
      <c r="H115" s="613">
        <v>20</v>
      </c>
      <c r="I115" s="751">
        <v>16</v>
      </c>
      <c r="J115" s="731">
        <v>20</v>
      </c>
      <c r="K115" s="731">
        <v>16</v>
      </c>
      <c r="L115" s="731">
        <v>20</v>
      </c>
      <c r="M115" s="731">
        <v>15</v>
      </c>
      <c r="N115" s="731">
        <v>17</v>
      </c>
      <c r="O115" s="731">
        <v>20</v>
      </c>
      <c r="P115" s="731">
        <v>17</v>
      </c>
      <c r="Q115" s="731">
        <v>20</v>
      </c>
      <c r="R115" s="731">
        <v>20</v>
      </c>
      <c r="S115" s="731">
        <v>20</v>
      </c>
      <c r="T115" s="731">
        <v>18</v>
      </c>
      <c r="U115" s="614">
        <v>20</v>
      </c>
    </row>
    <row r="116" spans="5:21" ht="15.75" customHeight="1" thickBot="1">
      <c r="E116" s="694"/>
      <c r="F116" s="183" t="s">
        <v>331</v>
      </c>
      <c r="G116" s="41">
        <v>7</v>
      </c>
      <c r="H116" s="614"/>
      <c r="I116" s="743"/>
      <c r="J116" s="737"/>
      <c r="K116" s="737"/>
      <c r="L116" s="737"/>
      <c r="M116" s="737"/>
      <c r="N116" s="737"/>
      <c r="O116" s="737"/>
      <c r="P116" s="737"/>
      <c r="Q116" s="737"/>
      <c r="R116" s="737"/>
      <c r="S116" s="737"/>
      <c r="T116" s="737"/>
      <c r="U116" s="614"/>
    </row>
    <row r="117" spans="5:21" ht="15.75" thickBot="1">
      <c r="E117" s="694"/>
      <c r="F117" s="183" t="s">
        <v>332</v>
      </c>
      <c r="G117" s="41">
        <v>3</v>
      </c>
      <c r="H117" s="615"/>
      <c r="I117" s="743"/>
      <c r="J117" s="737"/>
      <c r="K117" s="737"/>
      <c r="L117" s="737"/>
      <c r="M117" s="737"/>
      <c r="N117" s="737"/>
      <c r="O117" s="737"/>
      <c r="P117" s="737"/>
      <c r="Q117" s="737"/>
      <c r="R117" s="737"/>
      <c r="S117" s="737"/>
      <c r="T117" s="737"/>
      <c r="U117" s="615"/>
    </row>
    <row r="118" spans="5:21" ht="15.75" thickBot="1">
      <c r="E118" s="694"/>
      <c r="F118" s="183"/>
      <c r="G118" s="41"/>
      <c r="H118" s="624">
        <v>20</v>
      </c>
      <c r="I118" s="749">
        <v>16</v>
      </c>
      <c r="J118" s="732">
        <v>16</v>
      </c>
      <c r="K118" s="732">
        <v>18</v>
      </c>
      <c r="L118" s="732">
        <v>17</v>
      </c>
      <c r="M118" s="732">
        <v>16</v>
      </c>
      <c r="N118" s="732">
        <v>14</v>
      </c>
      <c r="O118" s="732">
        <v>14</v>
      </c>
      <c r="P118" s="732">
        <v>12</v>
      </c>
      <c r="Q118" s="732">
        <v>14</v>
      </c>
      <c r="R118" s="732">
        <v>12</v>
      </c>
      <c r="S118" s="732">
        <v>10</v>
      </c>
      <c r="T118" s="732">
        <v>18</v>
      </c>
      <c r="U118" s="624">
        <v>20</v>
      </c>
    </row>
    <row r="119" spans="5:21" ht="15.75" customHeight="1" thickBot="1">
      <c r="E119" s="694"/>
      <c r="F119" s="183" t="s">
        <v>333</v>
      </c>
      <c r="G119" s="41">
        <v>10</v>
      </c>
      <c r="H119" s="614"/>
      <c r="I119" s="750"/>
      <c r="J119" s="730"/>
      <c r="K119" s="730"/>
      <c r="L119" s="730"/>
      <c r="M119" s="730"/>
      <c r="N119" s="730"/>
      <c r="O119" s="730"/>
      <c r="P119" s="730"/>
      <c r="Q119" s="730"/>
      <c r="R119" s="730"/>
      <c r="S119" s="730"/>
      <c r="T119" s="730"/>
      <c r="U119" s="614"/>
    </row>
    <row r="120" spans="5:21" ht="15.75" thickBot="1">
      <c r="E120" s="694"/>
      <c r="F120" s="183" t="s">
        <v>275</v>
      </c>
      <c r="G120" s="41">
        <v>4</v>
      </c>
      <c r="H120" s="614"/>
      <c r="I120" s="750"/>
      <c r="J120" s="730"/>
      <c r="K120" s="730"/>
      <c r="L120" s="730"/>
      <c r="M120" s="730"/>
      <c r="N120" s="730"/>
      <c r="O120" s="730"/>
      <c r="P120" s="730"/>
      <c r="Q120" s="730"/>
      <c r="R120" s="730"/>
      <c r="S120" s="730"/>
      <c r="T120" s="730"/>
      <c r="U120" s="614"/>
    </row>
    <row r="121" spans="5:21" ht="15.75" thickBot="1">
      <c r="E121" s="694"/>
      <c r="F121" s="183" t="s">
        <v>334</v>
      </c>
      <c r="G121" s="41">
        <v>4</v>
      </c>
      <c r="H121" s="614"/>
      <c r="I121" s="750"/>
      <c r="J121" s="730"/>
      <c r="K121" s="730"/>
      <c r="L121" s="730"/>
      <c r="M121" s="730"/>
      <c r="N121" s="730"/>
      <c r="O121" s="730"/>
      <c r="P121" s="730"/>
      <c r="Q121" s="730"/>
      <c r="R121" s="730"/>
      <c r="S121" s="730"/>
      <c r="T121" s="730"/>
      <c r="U121" s="614"/>
    </row>
    <row r="122" spans="5:21" ht="15.75" thickBot="1">
      <c r="E122" s="694"/>
      <c r="F122" s="184" t="s">
        <v>335</v>
      </c>
      <c r="G122" s="43">
        <v>2</v>
      </c>
      <c r="H122" s="625"/>
      <c r="I122" s="753"/>
      <c r="J122" s="733"/>
      <c r="K122" s="733"/>
      <c r="L122" s="733"/>
      <c r="M122" s="733"/>
      <c r="N122" s="733"/>
      <c r="O122" s="733"/>
      <c r="P122" s="733"/>
      <c r="Q122" s="733"/>
      <c r="R122" s="733"/>
      <c r="S122" s="733"/>
      <c r="T122" s="733"/>
      <c r="U122" s="625"/>
    </row>
    <row r="123" spans="5:21" ht="15.75" customHeight="1" thickBot="1">
      <c r="E123" s="694"/>
      <c r="F123" s="616" t="s">
        <v>214</v>
      </c>
      <c r="G123" s="617"/>
      <c r="H123" s="86">
        <v>4</v>
      </c>
      <c r="I123" s="278">
        <f aca="true" t="shared" si="14" ref="I123:T123">SUM(I115:I122)/10</f>
        <v>3.2</v>
      </c>
      <c r="J123" s="278">
        <f t="shared" si="14"/>
        <v>3.6</v>
      </c>
      <c r="K123" s="278">
        <f t="shared" si="14"/>
        <v>3.4</v>
      </c>
      <c r="L123" s="278">
        <f t="shared" si="14"/>
        <v>3.7</v>
      </c>
      <c r="M123" s="278">
        <f t="shared" si="14"/>
        <v>3.1</v>
      </c>
      <c r="N123" s="278">
        <f t="shared" si="14"/>
        <v>3.1</v>
      </c>
      <c r="O123" s="278">
        <f t="shared" si="14"/>
        <v>3.4</v>
      </c>
      <c r="P123" s="278">
        <f t="shared" si="14"/>
        <v>2.9</v>
      </c>
      <c r="Q123" s="278">
        <f t="shared" si="14"/>
        <v>3.4</v>
      </c>
      <c r="R123" s="278">
        <f t="shared" si="14"/>
        <v>3.2</v>
      </c>
      <c r="S123" s="278">
        <f t="shared" si="14"/>
        <v>3</v>
      </c>
      <c r="T123" s="278">
        <f t="shared" si="14"/>
        <v>3.6</v>
      </c>
      <c r="U123" s="25">
        <v>4</v>
      </c>
    </row>
    <row r="124" spans="5:21" ht="15.75" thickBot="1">
      <c r="E124" s="694" t="s">
        <v>318</v>
      </c>
      <c r="F124" s="190" t="s">
        <v>336</v>
      </c>
      <c r="G124" s="50">
        <v>5</v>
      </c>
      <c r="H124" s="613">
        <v>15</v>
      </c>
      <c r="I124" s="751">
        <v>8</v>
      </c>
      <c r="J124" s="731">
        <v>15</v>
      </c>
      <c r="K124" s="731">
        <v>8</v>
      </c>
      <c r="L124" s="731">
        <v>10</v>
      </c>
      <c r="M124" s="731">
        <v>14</v>
      </c>
      <c r="N124" s="731">
        <v>14</v>
      </c>
      <c r="O124" s="731">
        <v>15</v>
      </c>
      <c r="P124" s="731">
        <v>9</v>
      </c>
      <c r="Q124" s="731">
        <v>11</v>
      </c>
      <c r="R124" s="731">
        <v>10</v>
      </c>
      <c r="S124" s="731">
        <v>11</v>
      </c>
      <c r="T124" s="731">
        <v>12</v>
      </c>
      <c r="U124" s="614">
        <v>15</v>
      </c>
    </row>
    <row r="125" spans="5:21" ht="18.75" customHeight="1" thickBot="1">
      <c r="E125" s="694"/>
      <c r="F125" s="183" t="s">
        <v>302</v>
      </c>
      <c r="G125" s="41">
        <v>3</v>
      </c>
      <c r="H125" s="614"/>
      <c r="I125" s="743"/>
      <c r="J125" s="737"/>
      <c r="K125" s="737"/>
      <c r="L125" s="737"/>
      <c r="M125" s="737"/>
      <c r="N125" s="737"/>
      <c r="O125" s="737"/>
      <c r="P125" s="737"/>
      <c r="Q125" s="737"/>
      <c r="R125" s="737"/>
      <c r="S125" s="737"/>
      <c r="T125" s="737"/>
      <c r="U125" s="614"/>
    </row>
    <row r="126" spans="5:21" ht="23.25" customHeight="1" thickBot="1">
      <c r="E126" s="694"/>
      <c r="F126" s="183" t="s">
        <v>303</v>
      </c>
      <c r="G126" s="41">
        <v>3</v>
      </c>
      <c r="H126" s="614"/>
      <c r="I126" s="743"/>
      <c r="J126" s="737"/>
      <c r="K126" s="737"/>
      <c r="L126" s="737"/>
      <c r="M126" s="737"/>
      <c r="N126" s="737"/>
      <c r="O126" s="737"/>
      <c r="P126" s="737"/>
      <c r="Q126" s="737"/>
      <c r="R126" s="737"/>
      <c r="S126" s="737"/>
      <c r="T126" s="737"/>
      <c r="U126" s="614"/>
    </row>
    <row r="127" spans="5:21" ht="15.75" customHeight="1" thickBot="1">
      <c r="E127" s="694"/>
      <c r="F127" s="183" t="s">
        <v>337</v>
      </c>
      <c r="G127" s="41">
        <v>4</v>
      </c>
      <c r="H127" s="615"/>
      <c r="I127" s="743"/>
      <c r="J127" s="737"/>
      <c r="K127" s="737"/>
      <c r="L127" s="737"/>
      <c r="M127" s="737"/>
      <c r="N127" s="737"/>
      <c r="O127" s="737"/>
      <c r="P127" s="737"/>
      <c r="Q127" s="737"/>
      <c r="R127" s="737"/>
      <c r="S127" s="737"/>
      <c r="T127" s="737"/>
      <c r="U127" s="615"/>
    </row>
    <row r="128" spans="5:21" ht="15.75" thickBot="1">
      <c r="E128" s="694"/>
      <c r="F128" s="183" t="s">
        <v>338</v>
      </c>
      <c r="G128" s="41">
        <v>5</v>
      </c>
      <c r="H128" s="22">
        <v>5</v>
      </c>
      <c r="I128" s="41">
        <v>3</v>
      </c>
      <c r="J128" s="425">
        <v>4</v>
      </c>
      <c r="K128" s="425">
        <v>4</v>
      </c>
      <c r="L128" s="425">
        <v>5</v>
      </c>
      <c r="M128" s="425">
        <v>3</v>
      </c>
      <c r="N128" s="425">
        <v>3</v>
      </c>
      <c r="O128" s="425">
        <v>5</v>
      </c>
      <c r="P128" s="425">
        <v>4</v>
      </c>
      <c r="Q128" s="425">
        <v>5</v>
      </c>
      <c r="R128" s="425">
        <v>5</v>
      </c>
      <c r="S128" s="425">
        <v>5</v>
      </c>
      <c r="T128" s="425">
        <v>4</v>
      </c>
      <c r="U128" s="22">
        <v>5</v>
      </c>
    </row>
    <row r="129" spans="5:21" ht="15.75" thickBot="1">
      <c r="E129" s="694"/>
      <c r="F129" s="183" t="s">
        <v>339</v>
      </c>
      <c r="G129" s="41">
        <v>3</v>
      </c>
      <c r="H129" s="624">
        <v>10</v>
      </c>
      <c r="I129" s="743">
        <v>10</v>
      </c>
      <c r="J129" s="737">
        <v>10</v>
      </c>
      <c r="K129" s="737">
        <v>10</v>
      </c>
      <c r="L129" s="737">
        <v>10</v>
      </c>
      <c r="M129" s="737">
        <v>9</v>
      </c>
      <c r="N129" s="737">
        <v>9</v>
      </c>
      <c r="O129" s="737">
        <v>8</v>
      </c>
      <c r="P129" s="737">
        <v>4</v>
      </c>
      <c r="Q129" s="737">
        <v>8</v>
      </c>
      <c r="R129" s="737">
        <v>6</v>
      </c>
      <c r="S129" s="737">
        <v>10</v>
      </c>
      <c r="T129" s="737">
        <v>10</v>
      </c>
      <c r="U129" s="624">
        <v>10</v>
      </c>
    </row>
    <row r="130" spans="5:21" ht="15.75" customHeight="1" thickBot="1">
      <c r="E130" s="694"/>
      <c r="F130" s="183" t="s">
        <v>340</v>
      </c>
      <c r="G130" s="41">
        <v>1</v>
      </c>
      <c r="H130" s="614"/>
      <c r="I130" s="743"/>
      <c r="J130" s="737"/>
      <c r="K130" s="737"/>
      <c r="L130" s="737"/>
      <c r="M130" s="737"/>
      <c r="N130" s="737"/>
      <c r="O130" s="737"/>
      <c r="P130" s="737"/>
      <c r="Q130" s="737"/>
      <c r="R130" s="737"/>
      <c r="S130" s="737"/>
      <c r="T130" s="737"/>
      <c r="U130" s="614"/>
    </row>
    <row r="131" spans="5:21" ht="15.75" thickBot="1">
      <c r="E131" s="694"/>
      <c r="F131" s="183" t="s">
        <v>341</v>
      </c>
      <c r="G131" s="41">
        <v>4</v>
      </c>
      <c r="H131" s="614"/>
      <c r="I131" s="743"/>
      <c r="J131" s="737"/>
      <c r="K131" s="737"/>
      <c r="L131" s="737"/>
      <c r="M131" s="737"/>
      <c r="N131" s="737"/>
      <c r="O131" s="737"/>
      <c r="P131" s="737"/>
      <c r="Q131" s="737"/>
      <c r="R131" s="737"/>
      <c r="S131" s="737"/>
      <c r="T131" s="737"/>
      <c r="U131" s="614"/>
    </row>
    <row r="132" spans="5:21" ht="15.75" customHeight="1" thickBot="1">
      <c r="E132" s="694"/>
      <c r="F132" s="183" t="s">
        <v>342</v>
      </c>
      <c r="G132" s="41">
        <v>1</v>
      </c>
      <c r="H132" s="614"/>
      <c r="I132" s="743"/>
      <c r="J132" s="737"/>
      <c r="K132" s="737"/>
      <c r="L132" s="737"/>
      <c r="M132" s="737"/>
      <c r="N132" s="737"/>
      <c r="O132" s="737"/>
      <c r="P132" s="737"/>
      <c r="Q132" s="737"/>
      <c r="R132" s="737"/>
      <c r="S132" s="737"/>
      <c r="T132" s="737"/>
      <c r="U132" s="614"/>
    </row>
    <row r="133" spans="5:21" ht="15.75" thickBot="1">
      <c r="E133" s="694"/>
      <c r="F133" s="183" t="s">
        <v>343</v>
      </c>
      <c r="G133" s="41">
        <v>1</v>
      </c>
      <c r="H133" s="615"/>
      <c r="I133" s="743"/>
      <c r="J133" s="737"/>
      <c r="K133" s="737"/>
      <c r="L133" s="737"/>
      <c r="M133" s="737"/>
      <c r="N133" s="737"/>
      <c r="O133" s="737"/>
      <c r="P133" s="737"/>
      <c r="Q133" s="737"/>
      <c r="R133" s="737"/>
      <c r="S133" s="737"/>
      <c r="T133" s="737"/>
      <c r="U133" s="615"/>
    </row>
    <row r="134" spans="5:21" ht="15.75" thickBot="1">
      <c r="E134" s="694"/>
      <c r="F134" s="183" t="s">
        <v>344</v>
      </c>
      <c r="G134" s="41">
        <v>5</v>
      </c>
      <c r="H134" s="705">
        <v>10</v>
      </c>
      <c r="I134" s="743">
        <v>10</v>
      </c>
      <c r="J134" s="737">
        <v>10</v>
      </c>
      <c r="K134" s="737">
        <v>10</v>
      </c>
      <c r="L134" s="737">
        <v>10</v>
      </c>
      <c r="M134" s="737">
        <v>10</v>
      </c>
      <c r="N134" s="737">
        <v>5</v>
      </c>
      <c r="O134" s="737">
        <v>10</v>
      </c>
      <c r="P134" s="737">
        <v>5</v>
      </c>
      <c r="Q134" s="737">
        <v>10</v>
      </c>
      <c r="R134" s="737">
        <v>10</v>
      </c>
      <c r="S134" s="737">
        <v>10</v>
      </c>
      <c r="T134" s="737">
        <v>10</v>
      </c>
      <c r="U134" s="624">
        <v>10</v>
      </c>
    </row>
    <row r="135" spans="5:21" ht="15.75" thickBot="1">
      <c r="E135" s="694"/>
      <c r="F135" s="184" t="s">
        <v>275</v>
      </c>
      <c r="G135" s="43">
        <v>5</v>
      </c>
      <c r="H135" s="790"/>
      <c r="I135" s="744"/>
      <c r="J135" s="738"/>
      <c r="K135" s="738"/>
      <c r="L135" s="738"/>
      <c r="M135" s="738"/>
      <c r="N135" s="738"/>
      <c r="O135" s="738"/>
      <c r="P135" s="738"/>
      <c r="Q135" s="738"/>
      <c r="R135" s="738"/>
      <c r="S135" s="738"/>
      <c r="T135" s="738"/>
      <c r="U135" s="625"/>
    </row>
    <row r="136" spans="5:21" ht="15.75" customHeight="1" thickBot="1">
      <c r="E136" s="639"/>
      <c r="F136" s="692" t="s">
        <v>214</v>
      </c>
      <c r="G136" s="777"/>
      <c r="H136" s="25">
        <v>4</v>
      </c>
      <c r="I136" s="290">
        <f aca="true" t="shared" si="15" ref="I136:T136">SUM(I124:I134)/10</f>
        <v>3.1</v>
      </c>
      <c r="J136" s="290">
        <f t="shared" si="15"/>
        <v>3.9</v>
      </c>
      <c r="K136" s="290">
        <f t="shared" si="15"/>
        <v>3.2</v>
      </c>
      <c r="L136" s="290">
        <f t="shared" si="15"/>
        <v>3.5</v>
      </c>
      <c r="M136" s="290">
        <f t="shared" si="15"/>
        <v>3.6</v>
      </c>
      <c r="N136" s="290">
        <f t="shared" si="15"/>
        <v>3.1</v>
      </c>
      <c r="O136" s="290">
        <f t="shared" si="15"/>
        <v>3.8</v>
      </c>
      <c r="P136" s="290">
        <f t="shared" si="15"/>
        <v>2.2</v>
      </c>
      <c r="Q136" s="290">
        <f t="shared" si="15"/>
        <v>3.4</v>
      </c>
      <c r="R136" s="290">
        <f t="shared" si="15"/>
        <v>3.1</v>
      </c>
      <c r="S136" s="290">
        <f t="shared" si="15"/>
        <v>3.6</v>
      </c>
      <c r="T136" s="290">
        <f t="shared" si="15"/>
        <v>3.6</v>
      </c>
      <c r="U136" s="25">
        <v>4</v>
      </c>
    </row>
    <row r="137" spans="5:21" ht="16.5" customHeight="1" thickBot="1">
      <c r="E137" s="764" t="s">
        <v>319</v>
      </c>
      <c r="F137" s="190" t="s">
        <v>345</v>
      </c>
      <c r="G137" s="50">
        <v>5</v>
      </c>
      <c r="H137" s="614">
        <v>10</v>
      </c>
      <c r="I137" s="750">
        <v>6</v>
      </c>
      <c r="J137" s="730">
        <v>8</v>
      </c>
      <c r="K137" s="730">
        <v>10</v>
      </c>
      <c r="L137" s="730">
        <v>10</v>
      </c>
      <c r="M137" s="730">
        <v>9</v>
      </c>
      <c r="N137" s="730">
        <v>8</v>
      </c>
      <c r="O137" s="730">
        <v>9</v>
      </c>
      <c r="P137" s="730">
        <v>8</v>
      </c>
      <c r="Q137" s="730">
        <v>9</v>
      </c>
      <c r="R137" s="730">
        <v>10</v>
      </c>
      <c r="S137" s="730">
        <v>5</v>
      </c>
      <c r="T137" s="730">
        <v>10</v>
      </c>
      <c r="U137" s="615">
        <v>10</v>
      </c>
    </row>
    <row r="138" spans="5:21" ht="15.75" thickBot="1">
      <c r="E138" s="764"/>
      <c r="F138" s="183" t="s">
        <v>346</v>
      </c>
      <c r="G138" s="41">
        <v>1</v>
      </c>
      <c r="H138" s="614"/>
      <c r="I138" s="750"/>
      <c r="J138" s="730"/>
      <c r="K138" s="730"/>
      <c r="L138" s="730"/>
      <c r="M138" s="730"/>
      <c r="N138" s="730"/>
      <c r="O138" s="730"/>
      <c r="P138" s="730"/>
      <c r="Q138" s="730"/>
      <c r="R138" s="730"/>
      <c r="S138" s="730"/>
      <c r="T138" s="730"/>
      <c r="U138" s="632"/>
    </row>
    <row r="139" spans="5:21" ht="18.75" customHeight="1" thickBot="1">
      <c r="E139" s="764"/>
      <c r="F139" s="183" t="s">
        <v>347</v>
      </c>
      <c r="G139" s="41">
        <v>4</v>
      </c>
      <c r="H139" s="615"/>
      <c r="I139" s="751"/>
      <c r="J139" s="731"/>
      <c r="K139" s="731"/>
      <c r="L139" s="731"/>
      <c r="M139" s="731"/>
      <c r="N139" s="731"/>
      <c r="O139" s="731"/>
      <c r="P139" s="731"/>
      <c r="Q139" s="731"/>
      <c r="R139" s="731"/>
      <c r="S139" s="731"/>
      <c r="T139" s="731"/>
      <c r="U139" s="632"/>
    </row>
    <row r="140" spans="5:21" ht="15.75" thickBot="1">
      <c r="E140" s="764"/>
      <c r="F140" s="183" t="s">
        <v>348</v>
      </c>
      <c r="G140" s="41">
        <v>2</v>
      </c>
      <c r="H140" s="632">
        <v>10</v>
      </c>
      <c r="I140" s="749">
        <v>7</v>
      </c>
      <c r="J140" s="732">
        <v>9</v>
      </c>
      <c r="K140" s="732">
        <v>10</v>
      </c>
      <c r="L140" s="732">
        <v>6</v>
      </c>
      <c r="M140" s="732">
        <v>7</v>
      </c>
      <c r="N140" s="732">
        <v>8</v>
      </c>
      <c r="O140" s="732">
        <v>9</v>
      </c>
      <c r="P140" s="732">
        <v>6</v>
      </c>
      <c r="Q140" s="732">
        <v>8</v>
      </c>
      <c r="R140" s="732">
        <v>10</v>
      </c>
      <c r="S140" s="732">
        <v>1</v>
      </c>
      <c r="T140" s="732">
        <v>10</v>
      </c>
      <c r="U140" s="632">
        <v>10</v>
      </c>
    </row>
    <row r="141" spans="5:21" ht="28.5" customHeight="1" thickBot="1">
      <c r="E141" s="764"/>
      <c r="F141" s="183" t="s">
        <v>275</v>
      </c>
      <c r="G141" s="41">
        <v>2</v>
      </c>
      <c r="H141" s="632"/>
      <c r="I141" s="750"/>
      <c r="J141" s="730"/>
      <c r="K141" s="730"/>
      <c r="L141" s="730"/>
      <c r="M141" s="730"/>
      <c r="N141" s="730"/>
      <c r="O141" s="730"/>
      <c r="P141" s="730"/>
      <c r="Q141" s="730"/>
      <c r="R141" s="730"/>
      <c r="S141" s="730"/>
      <c r="T141" s="730"/>
      <c r="U141" s="632"/>
    </row>
    <row r="142" spans="5:21" ht="15.75" thickBot="1">
      <c r="E142" s="764"/>
      <c r="F142" s="183" t="s">
        <v>334</v>
      </c>
      <c r="G142" s="41">
        <v>2</v>
      </c>
      <c r="H142" s="632"/>
      <c r="I142" s="751"/>
      <c r="J142" s="731"/>
      <c r="K142" s="731"/>
      <c r="L142" s="731"/>
      <c r="M142" s="731"/>
      <c r="N142" s="731"/>
      <c r="O142" s="731"/>
      <c r="P142" s="731"/>
      <c r="Q142" s="731"/>
      <c r="R142" s="731"/>
      <c r="S142" s="731"/>
      <c r="T142" s="731"/>
      <c r="U142" s="632"/>
    </row>
    <row r="143" spans="5:21" ht="15.75" customHeight="1" thickBot="1">
      <c r="E143" s="764"/>
      <c r="F143" s="449" t="s">
        <v>349</v>
      </c>
      <c r="G143" s="467">
        <v>10</v>
      </c>
      <c r="H143" s="754">
        <v>20</v>
      </c>
      <c r="I143" s="743">
        <v>18</v>
      </c>
      <c r="J143" s="737">
        <v>19</v>
      </c>
      <c r="K143" s="737">
        <v>15</v>
      </c>
      <c r="L143" s="737">
        <v>19</v>
      </c>
      <c r="M143" s="737">
        <v>19</v>
      </c>
      <c r="N143" s="737">
        <v>14</v>
      </c>
      <c r="O143" s="737">
        <v>19</v>
      </c>
      <c r="P143" s="737">
        <v>20</v>
      </c>
      <c r="Q143" s="737">
        <v>20</v>
      </c>
      <c r="R143" s="737">
        <v>20</v>
      </c>
      <c r="S143" s="737">
        <v>18</v>
      </c>
      <c r="T143" s="737">
        <v>19</v>
      </c>
      <c r="U143" s="771">
        <v>20</v>
      </c>
    </row>
    <row r="144" spans="5:21" ht="21.75" customHeight="1" thickBot="1">
      <c r="E144" s="764"/>
      <c r="F144" s="469" t="s">
        <v>268</v>
      </c>
      <c r="G144" s="470">
        <v>10</v>
      </c>
      <c r="H144" s="755"/>
      <c r="I144" s="744"/>
      <c r="J144" s="738"/>
      <c r="K144" s="738"/>
      <c r="L144" s="738"/>
      <c r="M144" s="738"/>
      <c r="N144" s="738"/>
      <c r="O144" s="738"/>
      <c r="P144" s="738"/>
      <c r="Q144" s="738"/>
      <c r="R144" s="738"/>
      <c r="S144" s="738"/>
      <c r="T144" s="738"/>
      <c r="U144" s="792"/>
    </row>
    <row r="145" spans="5:21" ht="15.75" customHeight="1" thickBot="1">
      <c r="E145" s="764"/>
      <c r="F145" s="616" t="s">
        <v>214</v>
      </c>
      <c r="G145" s="617"/>
      <c r="H145" s="106">
        <f aca="true" t="shared" si="16" ref="H145:T145">SUM(H137:H144)/10</f>
        <v>4</v>
      </c>
      <c r="I145" s="278">
        <f t="shared" si="16"/>
        <v>3.1</v>
      </c>
      <c r="J145" s="278">
        <f t="shared" si="16"/>
        <v>3.6</v>
      </c>
      <c r="K145" s="278">
        <f t="shared" si="16"/>
        <v>3.5</v>
      </c>
      <c r="L145" s="278">
        <f t="shared" si="16"/>
        <v>3.5</v>
      </c>
      <c r="M145" s="278">
        <f t="shared" si="16"/>
        <v>3.5</v>
      </c>
      <c r="N145" s="278">
        <f t="shared" si="16"/>
        <v>3</v>
      </c>
      <c r="O145" s="278">
        <f t="shared" si="16"/>
        <v>3.7</v>
      </c>
      <c r="P145" s="278">
        <f t="shared" si="16"/>
        <v>3.4</v>
      </c>
      <c r="Q145" s="278">
        <f t="shared" si="16"/>
        <v>3.7</v>
      </c>
      <c r="R145" s="278">
        <f t="shared" si="16"/>
        <v>4</v>
      </c>
      <c r="S145" s="278">
        <f t="shared" si="16"/>
        <v>2.4</v>
      </c>
      <c r="T145" s="278">
        <f t="shared" si="16"/>
        <v>3.9</v>
      </c>
      <c r="U145" s="83">
        <f>SUM(U137:U144)/10</f>
        <v>4</v>
      </c>
    </row>
    <row r="146" spans="5:21" ht="20.25" customHeight="1" thickBot="1">
      <c r="E146" s="694" t="s">
        <v>320</v>
      </c>
      <c r="F146" s="190" t="s">
        <v>350</v>
      </c>
      <c r="G146" s="50">
        <v>10</v>
      </c>
      <c r="H146" s="613">
        <v>20</v>
      </c>
      <c r="I146" s="751">
        <v>19</v>
      </c>
      <c r="J146" s="731">
        <v>10</v>
      </c>
      <c r="K146" s="731">
        <v>20</v>
      </c>
      <c r="L146" s="731">
        <v>20</v>
      </c>
      <c r="M146" s="731">
        <v>20</v>
      </c>
      <c r="N146" s="731">
        <v>17</v>
      </c>
      <c r="O146" s="731">
        <v>10</v>
      </c>
      <c r="P146" s="731">
        <v>13</v>
      </c>
      <c r="Q146" s="731">
        <v>12</v>
      </c>
      <c r="R146" s="731">
        <v>20</v>
      </c>
      <c r="S146" s="731">
        <v>10</v>
      </c>
      <c r="T146" s="731">
        <v>14</v>
      </c>
      <c r="U146" s="614">
        <v>20</v>
      </c>
    </row>
    <row r="147" spans="5:21" ht="21.75" customHeight="1" thickBot="1">
      <c r="E147" s="694"/>
      <c r="F147" s="183" t="s">
        <v>245</v>
      </c>
      <c r="G147" s="41">
        <v>5</v>
      </c>
      <c r="H147" s="614"/>
      <c r="I147" s="743"/>
      <c r="J147" s="737"/>
      <c r="K147" s="737"/>
      <c r="L147" s="737"/>
      <c r="M147" s="737"/>
      <c r="N147" s="737"/>
      <c r="O147" s="737"/>
      <c r="P147" s="737"/>
      <c r="Q147" s="737"/>
      <c r="R147" s="737"/>
      <c r="S147" s="737"/>
      <c r="T147" s="737"/>
      <c r="U147" s="614"/>
    </row>
    <row r="148" spans="5:21" ht="15.75" customHeight="1" thickBot="1">
      <c r="E148" s="694"/>
      <c r="F148" s="184" t="s">
        <v>246</v>
      </c>
      <c r="G148" s="43">
        <v>5</v>
      </c>
      <c r="H148" s="625"/>
      <c r="I148" s="744"/>
      <c r="J148" s="738"/>
      <c r="K148" s="738"/>
      <c r="L148" s="738"/>
      <c r="M148" s="738"/>
      <c r="N148" s="738"/>
      <c r="O148" s="738"/>
      <c r="P148" s="738"/>
      <c r="Q148" s="738"/>
      <c r="R148" s="738"/>
      <c r="S148" s="738"/>
      <c r="T148" s="738"/>
      <c r="U148" s="625"/>
    </row>
    <row r="149" spans="5:21" ht="15.75" thickBot="1">
      <c r="E149" s="639"/>
      <c r="F149" s="692" t="s">
        <v>214</v>
      </c>
      <c r="G149" s="693"/>
      <c r="H149" s="86">
        <v>2</v>
      </c>
      <c r="I149" s="290">
        <f aca="true" t="shared" si="17" ref="I149:U149">SUM(I146)/10</f>
        <v>1.9</v>
      </c>
      <c r="J149" s="290">
        <f t="shared" si="17"/>
        <v>1</v>
      </c>
      <c r="K149" s="290">
        <f t="shared" si="17"/>
        <v>2</v>
      </c>
      <c r="L149" s="290">
        <f t="shared" si="17"/>
        <v>2</v>
      </c>
      <c r="M149" s="290">
        <f t="shared" si="17"/>
        <v>2</v>
      </c>
      <c r="N149" s="290">
        <f t="shared" si="17"/>
        <v>1.7</v>
      </c>
      <c r="O149" s="290">
        <f t="shared" si="17"/>
        <v>1</v>
      </c>
      <c r="P149" s="290">
        <f t="shared" si="17"/>
        <v>1.3</v>
      </c>
      <c r="Q149" s="290">
        <f t="shared" si="17"/>
        <v>1.2</v>
      </c>
      <c r="R149" s="290">
        <f t="shared" si="17"/>
        <v>2</v>
      </c>
      <c r="S149" s="290">
        <f t="shared" si="17"/>
        <v>1</v>
      </c>
      <c r="T149" s="290">
        <f t="shared" si="17"/>
        <v>1.4</v>
      </c>
      <c r="U149" s="359">
        <f t="shared" si="17"/>
        <v>2</v>
      </c>
    </row>
    <row r="150" spans="5:21" ht="15">
      <c r="E150" s="639" t="s">
        <v>325</v>
      </c>
      <c r="F150" s="448" t="s">
        <v>364</v>
      </c>
      <c r="G150" s="446">
        <v>10</v>
      </c>
      <c r="H150" s="446">
        <v>10</v>
      </c>
      <c r="I150" s="54">
        <v>8</v>
      </c>
      <c r="J150" s="428">
        <v>10</v>
      </c>
      <c r="K150" s="428">
        <v>9</v>
      </c>
      <c r="L150" s="428">
        <v>10</v>
      </c>
      <c r="M150" s="428">
        <v>10</v>
      </c>
      <c r="N150" s="428">
        <v>10</v>
      </c>
      <c r="O150" s="428">
        <v>10</v>
      </c>
      <c r="P150" s="428">
        <v>10</v>
      </c>
      <c r="Q150" s="428">
        <v>10</v>
      </c>
      <c r="R150" s="428">
        <v>10</v>
      </c>
      <c r="S150" s="428">
        <v>10</v>
      </c>
      <c r="T150" s="428">
        <v>9</v>
      </c>
      <c r="U150" s="462">
        <v>10</v>
      </c>
    </row>
    <row r="151" spans="5:21" ht="15">
      <c r="E151" s="640"/>
      <c r="F151" s="449" t="s">
        <v>365</v>
      </c>
      <c r="G151" s="450">
        <v>10</v>
      </c>
      <c r="H151" s="450">
        <v>10</v>
      </c>
      <c r="I151" s="55">
        <v>9</v>
      </c>
      <c r="J151" s="426">
        <v>10</v>
      </c>
      <c r="K151" s="426">
        <v>10</v>
      </c>
      <c r="L151" s="426">
        <v>8</v>
      </c>
      <c r="M151" s="426">
        <v>10</v>
      </c>
      <c r="N151" s="426">
        <v>10</v>
      </c>
      <c r="O151" s="426">
        <v>10</v>
      </c>
      <c r="P151" s="426">
        <v>10</v>
      </c>
      <c r="Q151" s="426">
        <v>10</v>
      </c>
      <c r="R151" s="426">
        <v>10</v>
      </c>
      <c r="S151" s="426">
        <v>10</v>
      </c>
      <c r="T151" s="426">
        <v>5</v>
      </c>
      <c r="U151" s="451">
        <v>10</v>
      </c>
    </row>
    <row r="152" spans="5:21" ht="15.75" customHeight="1">
      <c r="E152" s="640"/>
      <c r="F152" s="288" t="s">
        <v>366</v>
      </c>
      <c r="G152" s="9">
        <v>10</v>
      </c>
      <c r="H152" s="269">
        <v>10</v>
      </c>
      <c r="I152" s="55">
        <v>8</v>
      </c>
      <c r="J152" s="426">
        <v>10</v>
      </c>
      <c r="K152" s="426">
        <v>9</v>
      </c>
      <c r="L152" s="426">
        <v>10</v>
      </c>
      <c r="M152" s="426">
        <v>10</v>
      </c>
      <c r="N152" s="426">
        <v>10</v>
      </c>
      <c r="O152" s="426">
        <v>8</v>
      </c>
      <c r="P152" s="426">
        <v>10</v>
      </c>
      <c r="Q152" s="426">
        <v>10</v>
      </c>
      <c r="R152" s="426">
        <v>10</v>
      </c>
      <c r="S152" s="426">
        <v>10</v>
      </c>
      <c r="T152" s="426">
        <v>10</v>
      </c>
      <c r="U152" s="269">
        <v>10</v>
      </c>
    </row>
    <row r="153" spans="5:21" ht="15.75" thickBot="1">
      <c r="E153" s="640"/>
      <c r="F153" s="148" t="s">
        <v>367</v>
      </c>
      <c r="G153" s="17">
        <v>10</v>
      </c>
      <c r="H153" s="33">
        <v>10</v>
      </c>
      <c r="I153" s="276">
        <v>10</v>
      </c>
      <c r="J153" s="429">
        <v>10</v>
      </c>
      <c r="K153" s="429">
        <v>10</v>
      </c>
      <c r="L153" s="429">
        <v>10</v>
      </c>
      <c r="M153" s="429">
        <v>10</v>
      </c>
      <c r="N153" s="429">
        <v>10</v>
      </c>
      <c r="O153" s="429">
        <v>10</v>
      </c>
      <c r="P153" s="429">
        <v>10</v>
      </c>
      <c r="Q153" s="429">
        <v>10</v>
      </c>
      <c r="R153" s="429">
        <v>10</v>
      </c>
      <c r="S153" s="429">
        <v>10</v>
      </c>
      <c r="T153" s="429">
        <v>10</v>
      </c>
      <c r="U153" s="33">
        <v>10</v>
      </c>
    </row>
    <row r="154" spans="5:21" ht="15.75" customHeight="1" thickBot="1">
      <c r="E154" s="641"/>
      <c r="F154" s="616" t="s">
        <v>214</v>
      </c>
      <c r="G154" s="617"/>
      <c r="H154" s="86">
        <v>4</v>
      </c>
      <c r="I154" s="290">
        <f aca="true" t="shared" si="18" ref="I154:T154">SUM(I150:I153)/10</f>
        <v>3.5</v>
      </c>
      <c r="J154" s="290">
        <f t="shared" si="18"/>
        <v>4</v>
      </c>
      <c r="K154" s="290">
        <f t="shared" si="18"/>
        <v>3.8</v>
      </c>
      <c r="L154" s="290">
        <f t="shared" si="18"/>
        <v>3.8</v>
      </c>
      <c r="M154" s="290">
        <f t="shared" si="18"/>
        <v>4</v>
      </c>
      <c r="N154" s="290">
        <f t="shared" si="18"/>
        <v>4</v>
      </c>
      <c r="O154" s="290">
        <f t="shared" si="18"/>
        <v>3.8</v>
      </c>
      <c r="P154" s="290">
        <f t="shared" si="18"/>
        <v>4</v>
      </c>
      <c r="Q154" s="290">
        <f t="shared" si="18"/>
        <v>4</v>
      </c>
      <c r="R154" s="290">
        <f t="shared" si="18"/>
        <v>4</v>
      </c>
      <c r="S154" s="290">
        <f t="shared" si="18"/>
        <v>4</v>
      </c>
      <c r="T154" s="290">
        <f t="shared" si="18"/>
        <v>3.4</v>
      </c>
      <c r="U154" s="25">
        <v>4</v>
      </c>
    </row>
    <row r="155" spans="5:21" ht="15.75" thickBot="1">
      <c r="E155" s="694" t="s">
        <v>327</v>
      </c>
      <c r="F155" s="182" t="s">
        <v>374</v>
      </c>
      <c r="G155" s="38">
        <v>24</v>
      </c>
      <c r="H155" s="613">
        <v>40</v>
      </c>
      <c r="I155" s="751">
        <v>24</v>
      </c>
      <c r="J155" s="731">
        <v>40</v>
      </c>
      <c r="K155" s="731">
        <v>28</v>
      </c>
      <c r="L155" s="731">
        <v>24</v>
      </c>
      <c r="M155" s="731">
        <v>30</v>
      </c>
      <c r="N155" s="731">
        <v>24</v>
      </c>
      <c r="O155" s="731">
        <v>22</v>
      </c>
      <c r="P155" s="731">
        <v>18</v>
      </c>
      <c r="Q155" s="731">
        <v>16</v>
      </c>
      <c r="R155" s="731">
        <v>24</v>
      </c>
      <c r="S155" s="731">
        <v>24</v>
      </c>
      <c r="T155" s="731">
        <v>24</v>
      </c>
      <c r="U155" s="614">
        <v>40</v>
      </c>
    </row>
    <row r="156" spans="5:21" ht="15.75" thickBot="1">
      <c r="E156" s="694"/>
      <c r="F156" s="183" t="s">
        <v>375</v>
      </c>
      <c r="G156" s="41">
        <v>10</v>
      </c>
      <c r="H156" s="614"/>
      <c r="I156" s="743"/>
      <c r="J156" s="737"/>
      <c r="K156" s="737"/>
      <c r="L156" s="737"/>
      <c r="M156" s="737"/>
      <c r="N156" s="737"/>
      <c r="O156" s="737"/>
      <c r="P156" s="737"/>
      <c r="Q156" s="737"/>
      <c r="R156" s="737"/>
      <c r="S156" s="737"/>
      <c r="T156" s="737"/>
      <c r="U156" s="614"/>
    </row>
    <row r="157" spans="5:21" ht="15.75" thickBot="1">
      <c r="E157" s="694"/>
      <c r="F157" s="183" t="s">
        <v>376</v>
      </c>
      <c r="G157" s="41">
        <v>6</v>
      </c>
      <c r="H157" s="615"/>
      <c r="I157" s="743"/>
      <c r="J157" s="737"/>
      <c r="K157" s="737"/>
      <c r="L157" s="737"/>
      <c r="M157" s="737"/>
      <c r="N157" s="737"/>
      <c r="O157" s="737"/>
      <c r="P157" s="737"/>
      <c r="Q157" s="737"/>
      <c r="R157" s="737"/>
      <c r="S157" s="737"/>
      <c r="T157" s="737"/>
      <c r="U157" s="615"/>
    </row>
    <row r="158" spans="5:21" ht="15.75" customHeight="1" thickBot="1">
      <c r="E158" s="694"/>
      <c r="F158" s="183" t="s">
        <v>377</v>
      </c>
      <c r="G158" s="41">
        <v>10</v>
      </c>
      <c r="H158" s="624">
        <v>10</v>
      </c>
      <c r="I158" s="743">
        <v>8</v>
      </c>
      <c r="J158" s="737">
        <v>10</v>
      </c>
      <c r="K158" s="737">
        <v>10</v>
      </c>
      <c r="L158" s="737">
        <v>8</v>
      </c>
      <c r="M158" s="737">
        <v>10</v>
      </c>
      <c r="N158" s="737">
        <v>8</v>
      </c>
      <c r="O158" s="737">
        <v>10</v>
      </c>
      <c r="P158" s="737">
        <v>0</v>
      </c>
      <c r="Q158" s="737">
        <v>8</v>
      </c>
      <c r="R158" s="737">
        <v>8</v>
      </c>
      <c r="S158" s="737">
        <v>0</v>
      </c>
      <c r="T158" s="737">
        <v>10</v>
      </c>
      <c r="U158" s="624">
        <v>10</v>
      </c>
    </row>
    <row r="159" spans="5:21" ht="15.75" customHeight="1" thickBot="1">
      <c r="E159" s="694"/>
      <c r="F159" s="184" t="s">
        <v>378</v>
      </c>
      <c r="G159" s="64" t="s">
        <v>71</v>
      </c>
      <c r="H159" s="625"/>
      <c r="I159" s="744"/>
      <c r="J159" s="738"/>
      <c r="K159" s="738"/>
      <c r="L159" s="738"/>
      <c r="M159" s="738"/>
      <c r="N159" s="738"/>
      <c r="O159" s="738"/>
      <c r="P159" s="738"/>
      <c r="Q159" s="738"/>
      <c r="R159" s="738"/>
      <c r="S159" s="738"/>
      <c r="T159" s="738"/>
      <c r="U159" s="625"/>
    </row>
    <row r="160" spans="5:21" ht="15.75" thickBot="1">
      <c r="E160" s="694"/>
      <c r="F160" s="616" t="s">
        <v>214</v>
      </c>
      <c r="G160" s="617"/>
      <c r="H160" s="86">
        <v>5</v>
      </c>
      <c r="I160" s="289">
        <f aca="true" t="shared" si="19" ref="I160:T160">SUM(I155:I158)/10</f>
        <v>3.2</v>
      </c>
      <c r="J160" s="290">
        <f t="shared" si="19"/>
        <v>5</v>
      </c>
      <c r="K160" s="290">
        <f t="shared" si="19"/>
        <v>3.8</v>
      </c>
      <c r="L160" s="290">
        <f t="shared" si="19"/>
        <v>3.2</v>
      </c>
      <c r="M160" s="290">
        <f t="shared" si="19"/>
        <v>4</v>
      </c>
      <c r="N160" s="290">
        <f t="shared" si="19"/>
        <v>3.2</v>
      </c>
      <c r="O160" s="290">
        <f t="shared" si="19"/>
        <v>3.2</v>
      </c>
      <c r="P160" s="290">
        <f t="shared" si="19"/>
        <v>1.8</v>
      </c>
      <c r="Q160" s="290">
        <f t="shared" si="19"/>
        <v>2.4</v>
      </c>
      <c r="R160" s="290">
        <f t="shared" si="19"/>
        <v>3.2</v>
      </c>
      <c r="S160" s="290">
        <f t="shared" si="19"/>
        <v>2.4</v>
      </c>
      <c r="T160" s="290">
        <f t="shared" si="19"/>
        <v>3.4</v>
      </c>
      <c r="U160" s="86">
        <v>5</v>
      </c>
    </row>
    <row r="161" spans="5:21" ht="15.75">
      <c r="E161" s="791" t="s">
        <v>363</v>
      </c>
      <c r="F161" s="791"/>
      <c r="G161" s="791"/>
      <c r="H161" s="310">
        <f>SUM(H114+H123+H136+H145+H149+H154+H160)</f>
        <v>28</v>
      </c>
      <c r="I161" s="361">
        <f>SUM(I114+I123+I136+I145+I149+I154+I160)</f>
        <v>22</v>
      </c>
      <c r="J161" s="362">
        <f aca="true" t="shared" si="20" ref="J161:T161">SUM(J114+J123+J136+J145+J149+J154+J160)</f>
        <v>26.1</v>
      </c>
      <c r="K161" s="362">
        <f t="shared" si="20"/>
        <v>24.3</v>
      </c>
      <c r="L161" s="362">
        <f t="shared" si="20"/>
        <v>24.5</v>
      </c>
      <c r="M161" s="362">
        <f t="shared" si="20"/>
        <v>24.1</v>
      </c>
      <c r="N161" s="362">
        <f t="shared" si="20"/>
        <v>22.9</v>
      </c>
      <c r="O161" s="362">
        <f t="shared" si="20"/>
        <v>23.3</v>
      </c>
      <c r="P161" s="362">
        <f t="shared" si="20"/>
        <v>20.2</v>
      </c>
      <c r="Q161" s="362">
        <f t="shared" si="20"/>
        <v>22.9</v>
      </c>
      <c r="R161" s="362">
        <f t="shared" si="20"/>
        <v>23.900000000000002</v>
      </c>
      <c r="S161" s="362">
        <f t="shared" si="20"/>
        <v>20.799999999999997</v>
      </c>
      <c r="T161" s="362">
        <f t="shared" si="20"/>
        <v>23.499999999999996</v>
      </c>
      <c r="U161" s="363">
        <f>SUM(U114+U123+U136+U145+U149+U154+U160)</f>
        <v>28</v>
      </c>
    </row>
    <row r="162" spans="5:21" ht="15.75">
      <c r="E162" s="302"/>
      <c r="F162" s="302"/>
      <c r="G162" s="302"/>
      <c r="H162" s="179"/>
      <c r="I162" s="364"/>
      <c r="J162" s="440"/>
      <c r="K162" s="440"/>
      <c r="L162" s="440"/>
      <c r="M162" s="440"/>
      <c r="N162" s="440"/>
      <c r="O162" s="440"/>
      <c r="P162" s="440"/>
      <c r="Q162" s="440"/>
      <c r="R162" s="440"/>
      <c r="S162" s="440"/>
      <c r="T162" s="440"/>
      <c r="U162" s="365"/>
    </row>
    <row r="163" spans="5:21" ht="15.75" customHeight="1" thickBot="1">
      <c r="E163" s="302"/>
      <c r="F163" s="302"/>
      <c r="G163" s="302"/>
      <c r="H163" s="179"/>
      <c r="I163" s="366"/>
      <c r="J163" s="441"/>
      <c r="K163" s="441"/>
      <c r="L163" s="441"/>
      <c r="M163" s="441"/>
      <c r="N163" s="441"/>
      <c r="O163" s="441"/>
      <c r="P163" s="441"/>
      <c r="Q163" s="441"/>
      <c r="R163" s="441"/>
      <c r="S163" s="441"/>
      <c r="T163" s="441"/>
      <c r="U163" s="367"/>
    </row>
    <row r="164" spans="5:21" ht="15.75" thickBot="1">
      <c r="E164" s="764" t="s">
        <v>322</v>
      </c>
      <c r="F164" s="190" t="s">
        <v>379</v>
      </c>
      <c r="G164" s="50">
        <v>12</v>
      </c>
      <c r="H164" s="613">
        <v>30</v>
      </c>
      <c r="I164" s="745">
        <v>30</v>
      </c>
      <c r="J164" s="739">
        <v>30</v>
      </c>
      <c r="K164" s="739">
        <v>30</v>
      </c>
      <c r="L164" s="739">
        <v>30</v>
      </c>
      <c r="M164" s="739">
        <v>30</v>
      </c>
      <c r="N164" s="739">
        <v>29</v>
      </c>
      <c r="O164" s="739">
        <v>30</v>
      </c>
      <c r="P164" s="739">
        <v>22</v>
      </c>
      <c r="Q164" s="739">
        <v>29</v>
      </c>
      <c r="R164" s="739">
        <v>30</v>
      </c>
      <c r="S164" s="739">
        <v>23</v>
      </c>
      <c r="T164" s="739">
        <v>30</v>
      </c>
      <c r="U164" s="613">
        <v>30</v>
      </c>
    </row>
    <row r="165" spans="5:21" ht="15.75" thickBot="1">
      <c r="E165" s="764"/>
      <c r="F165" s="183" t="s">
        <v>380</v>
      </c>
      <c r="G165" s="41">
        <v>4</v>
      </c>
      <c r="H165" s="614"/>
      <c r="I165" s="743"/>
      <c r="J165" s="737"/>
      <c r="K165" s="737"/>
      <c r="L165" s="737"/>
      <c r="M165" s="737"/>
      <c r="N165" s="737"/>
      <c r="O165" s="737"/>
      <c r="P165" s="737"/>
      <c r="Q165" s="737"/>
      <c r="R165" s="737"/>
      <c r="S165" s="737"/>
      <c r="T165" s="737"/>
      <c r="U165" s="614"/>
    </row>
    <row r="166" spans="5:21" ht="15.75" customHeight="1" thickBot="1">
      <c r="E166" s="764"/>
      <c r="F166" s="183" t="s">
        <v>381</v>
      </c>
      <c r="G166" s="41">
        <v>4</v>
      </c>
      <c r="H166" s="614"/>
      <c r="I166" s="743"/>
      <c r="J166" s="737"/>
      <c r="K166" s="737"/>
      <c r="L166" s="737"/>
      <c r="M166" s="737"/>
      <c r="N166" s="737"/>
      <c r="O166" s="737"/>
      <c r="P166" s="737"/>
      <c r="Q166" s="737"/>
      <c r="R166" s="737"/>
      <c r="S166" s="737"/>
      <c r="T166" s="737"/>
      <c r="U166" s="614"/>
    </row>
    <row r="167" spans="5:21" ht="15.75" customHeight="1" thickBot="1">
      <c r="E167" s="764"/>
      <c r="F167" s="183" t="s">
        <v>382</v>
      </c>
      <c r="G167" s="41">
        <v>5</v>
      </c>
      <c r="H167" s="614"/>
      <c r="I167" s="743"/>
      <c r="J167" s="737"/>
      <c r="K167" s="737"/>
      <c r="L167" s="737"/>
      <c r="M167" s="737"/>
      <c r="N167" s="737"/>
      <c r="O167" s="737"/>
      <c r="P167" s="737"/>
      <c r="Q167" s="737"/>
      <c r="R167" s="737"/>
      <c r="S167" s="737"/>
      <c r="T167" s="737"/>
      <c r="U167" s="614"/>
    </row>
    <row r="168" spans="5:21" ht="15.75" thickBot="1">
      <c r="E168" s="764"/>
      <c r="F168" s="184" t="s">
        <v>383</v>
      </c>
      <c r="G168" s="43">
        <v>5</v>
      </c>
      <c r="H168" s="625"/>
      <c r="I168" s="749"/>
      <c r="J168" s="732"/>
      <c r="K168" s="732"/>
      <c r="L168" s="732"/>
      <c r="M168" s="732"/>
      <c r="N168" s="732"/>
      <c r="O168" s="732"/>
      <c r="P168" s="732"/>
      <c r="Q168" s="732"/>
      <c r="R168" s="732"/>
      <c r="S168" s="732"/>
      <c r="T168" s="732"/>
      <c r="U168" s="614"/>
    </row>
    <row r="169" spans="5:21" ht="15.75" thickBot="1">
      <c r="E169" s="765"/>
      <c r="F169" s="692" t="s">
        <v>214</v>
      </c>
      <c r="G169" s="693"/>
      <c r="H169" s="86">
        <v>3</v>
      </c>
      <c r="I169" s="290">
        <f aca="true" t="shared" si="21" ref="I169:T169">SUM(I164)/10</f>
        <v>3</v>
      </c>
      <c r="J169" s="290">
        <f t="shared" si="21"/>
        <v>3</v>
      </c>
      <c r="K169" s="290">
        <f t="shared" si="21"/>
        <v>3</v>
      </c>
      <c r="L169" s="290">
        <f t="shared" si="21"/>
        <v>3</v>
      </c>
      <c r="M169" s="290">
        <f t="shared" si="21"/>
        <v>3</v>
      </c>
      <c r="N169" s="290">
        <f t="shared" si="21"/>
        <v>2.9</v>
      </c>
      <c r="O169" s="290">
        <f t="shared" si="21"/>
        <v>3</v>
      </c>
      <c r="P169" s="290">
        <f t="shared" si="21"/>
        <v>2.2</v>
      </c>
      <c r="Q169" s="290">
        <f t="shared" si="21"/>
        <v>2.9</v>
      </c>
      <c r="R169" s="290">
        <f t="shared" si="21"/>
        <v>3</v>
      </c>
      <c r="S169" s="290">
        <f t="shared" si="21"/>
        <v>2.3</v>
      </c>
      <c r="T169" s="290">
        <f t="shared" si="21"/>
        <v>3</v>
      </c>
      <c r="U169" s="25">
        <v>3</v>
      </c>
    </row>
    <row r="170" spans="5:21" ht="15.75" thickBot="1">
      <c r="E170" s="694" t="s">
        <v>323</v>
      </c>
      <c r="F170" s="190" t="s">
        <v>384</v>
      </c>
      <c r="G170" s="50">
        <v>10</v>
      </c>
      <c r="H170" s="613">
        <v>20</v>
      </c>
      <c r="I170" s="745">
        <v>20</v>
      </c>
      <c r="J170" s="739">
        <v>20</v>
      </c>
      <c r="K170" s="739">
        <v>20</v>
      </c>
      <c r="L170" s="739">
        <v>20</v>
      </c>
      <c r="M170" s="739">
        <v>20</v>
      </c>
      <c r="N170" s="739">
        <v>20</v>
      </c>
      <c r="O170" s="739">
        <v>20</v>
      </c>
      <c r="P170" s="739">
        <v>20</v>
      </c>
      <c r="Q170" s="739">
        <v>20</v>
      </c>
      <c r="R170" s="739">
        <v>20</v>
      </c>
      <c r="S170" s="739">
        <v>20</v>
      </c>
      <c r="T170" s="739">
        <v>20</v>
      </c>
      <c r="U170" s="613">
        <v>20</v>
      </c>
    </row>
    <row r="171" spans="5:21" ht="15.75" thickBot="1">
      <c r="E171" s="694"/>
      <c r="F171" s="183" t="s">
        <v>245</v>
      </c>
      <c r="G171" s="41">
        <v>10</v>
      </c>
      <c r="H171" s="615"/>
      <c r="I171" s="743"/>
      <c r="J171" s="737"/>
      <c r="K171" s="737"/>
      <c r="L171" s="737"/>
      <c r="M171" s="737"/>
      <c r="N171" s="737"/>
      <c r="O171" s="737"/>
      <c r="P171" s="737"/>
      <c r="Q171" s="737"/>
      <c r="R171" s="737"/>
      <c r="S171" s="737"/>
      <c r="T171" s="737"/>
      <c r="U171" s="615"/>
    </row>
    <row r="172" spans="5:21" ht="15.75" thickBot="1">
      <c r="E172" s="694"/>
      <c r="F172" s="184" t="s">
        <v>385</v>
      </c>
      <c r="G172" s="43">
        <v>10</v>
      </c>
      <c r="H172" s="33">
        <v>10</v>
      </c>
      <c r="I172" s="280">
        <v>10</v>
      </c>
      <c r="J172" s="430">
        <v>10</v>
      </c>
      <c r="K172" s="430">
        <v>10</v>
      </c>
      <c r="L172" s="430">
        <v>10</v>
      </c>
      <c r="M172" s="430">
        <v>10</v>
      </c>
      <c r="N172" s="430">
        <v>10</v>
      </c>
      <c r="O172" s="430">
        <v>10</v>
      </c>
      <c r="P172" s="430">
        <v>10</v>
      </c>
      <c r="Q172" s="430">
        <v>20</v>
      </c>
      <c r="R172" s="430">
        <v>10</v>
      </c>
      <c r="S172" s="430">
        <v>10</v>
      </c>
      <c r="T172" s="430">
        <v>10</v>
      </c>
      <c r="U172" s="35">
        <v>10</v>
      </c>
    </row>
    <row r="173" spans="5:21" ht="15.75" thickBot="1">
      <c r="E173" s="639"/>
      <c r="F173" s="692" t="s">
        <v>214</v>
      </c>
      <c r="G173" s="693"/>
      <c r="H173" s="340">
        <f aca="true" t="shared" si="22" ref="H173:U173">SUM(H170:H172)/10</f>
        <v>3</v>
      </c>
      <c r="I173" s="290">
        <f t="shared" si="22"/>
        <v>3</v>
      </c>
      <c r="J173" s="290">
        <f t="shared" si="22"/>
        <v>3</v>
      </c>
      <c r="K173" s="290">
        <f t="shared" si="22"/>
        <v>3</v>
      </c>
      <c r="L173" s="290">
        <f t="shared" si="22"/>
        <v>3</v>
      </c>
      <c r="M173" s="290">
        <f t="shared" si="22"/>
        <v>3</v>
      </c>
      <c r="N173" s="290">
        <f t="shared" si="22"/>
        <v>3</v>
      </c>
      <c r="O173" s="290">
        <f t="shared" si="22"/>
        <v>3</v>
      </c>
      <c r="P173" s="290">
        <f t="shared" si="22"/>
        <v>3</v>
      </c>
      <c r="Q173" s="290">
        <f t="shared" si="22"/>
        <v>4</v>
      </c>
      <c r="R173" s="290">
        <f t="shared" si="22"/>
        <v>3</v>
      </c>
      <c r="S173" s="290">
        <f t="shared" si="22"/>
        <v>3</v>
      </c>
      <c r="T173" s="290">
        <f t="shared" si="22"/>
        <v>3</v>
      </c>
      <c r="U173" s="359">
        <f t="shared" si="22"/>
        <v>3</v>
      </c>
    </row>
    <row r="174" spans="5:21" ht="15.75" customHeight="1" thickBot="1">
      <c r="E174" s="694" t="s">
        <v>324</v>
      </c>
      <c r="F174" s="181" t="s">
        <v>386</v>
      </c>
      <c r="G174" s="46">
        <v>10</v>
      </c>
      <c r="H174" s="25">
        <v>10</v>
      </c>
      <c r="I174" s="279">
        <v>10</v>
      </c>
      <c r="J174" s="437">
        <v>10</v>
      </c>
      <c r="K174" s="437">
        <v>10</v>
      </c>
      <c r="L174" s="437">
        <v>6</v>
      </c>
      <c r="M174" s="437">
        <v>10</v>
      </c>
      <c r="N174" s="437">
        <v>10</v>
      </c>
      <c r="O174" s="437">
        <v>10</v>
      </c>
      <c r="P174" s="437">
        <v>10</v>
      </c>
      <c r="Q174" s="437">
        <v>10</v>
      </c>
      <c r="R174" s="437">
        <v>10</v>
      </c>
      <c r="S174" s="437">
        <v>10</v>
      </c>
      <c r="T174" s="437">
        <v>10</v>
      </c>
      <c r="U174" s="25">
        <v>10</v>
      </c>
    </row>
    <row r="175" spans="5:21" ht="16.5" customHeight="1" thickBot="1">
      <c r="E175" s="639"/>
      <c r="F175" s="692" t="s">
        <v>214</v>
      </c>
      <c r="G175" s="693"/>
      <c r="H175" s="150">
        <v>1</v>
      </c>
      <c r="I175" s="289">
        <f aca="true" t="shared" si="23" ref="I175:T175">SUM(I174)/10</f>
        <v>1</v>
      </c>
      <c r="J175" s="290">
        <f t="shared" si="23"/>
        <v>1</v>
      </c>
      <c r="K175" s="290">
        <f t="shared" si="23"/>
        <v>1</v>
      </c>
      <c r="L175" s="290">
        <f t="shared" si="23"/>
        <v>0.6</v>
      </c>
      <c r="M175" s="290">
        <f t="shared" si="23"/>
        <v>1</v>
      </c>
      <c r="N175" s="290">
        <f t="shared" si="23"/>
        <v>1</v>
      </c>
      <c r="O175" s="290">
        <f t="shared" si="23"/>
        <v>1</v>
      </c>
      <c r="P175" s="290">
        <f t="shared" si="23"/>
        <v>1</v>
      </c>
      <c r="Q175" s="290">
        <f t="shared" si="23"/>
        <v>1</v>
      </c>
      <c r="R175" s="290">
        <f t="shared" si="23"/>
        <v>1</v>
      </c>
      <c r="S175" s="290">
        <f t="shared" si="23"/>
        <v>1</v>
      </c>
      <c r="T175" s="290">
        <f t="shared" si="23"/>
        <v>1</v>
      </c>
      <c r="U175" s="25">
        <v>1</v>
      </c>
    </row>
    <row r="176" spans="5:21" ht="15.75" thickBot="1">
      <c r="E176" s="694" t="s">
        <v>328</v>
      </c>
      <c r="F176" s="192" t="s">
        <v>396</v>
      </c>
      <c r="G176" s="51">
        <v>14</v>
      </c>
      <c r="H176" s="613">
        <v>20</v>
      </c>
      <c r="I176" s="745">
        <v>20</v>
      </c>
      <c r="J176" s="739">
        <v>20</v>
      </c>
      <c r="K176" s="739">
        <v>16</v>
      </c>
      <c r="L176" s="739">
        <v>15</v>
      </c>
      <c r="M176" s="739">
        <v>20</v>
      </c>
      <c r="N176" s="739">
        <v>18</v>
      </c>
      <c r="O176" s="739">
        <v>20</v>
      </c>
      <c r="P176" s="739">
        <v>16</v>
      </c>
      <c r="Q176" s="739">
        <v>14</v>
      </c>
      <c r="R176" s="739">
        <v>14</v>
      </c>
      <c r="S176" s="739">
        <v>20</v>
      </c>
      <c r="T176" s="739">
        <v>20</v>
      </c>
      <c r="U176" s="150">
        <v>20</v>
      </c>
    </row>
    <row r="177" spans="5:21" ht="15.75" thickBot="1">
      <c r="E177" s="694"/>
      <c r="F177" s="173" t="s">
        <v>331</v>
      </c>
      <c r="G177" s="20">
        <v>6</v>
      </c>
      <c r="H177" s="615"/>
      <c r="I177" s="743"/>
      <c r="J177" s="737"/>
      <c r="K177" s="737"/>
      <c r="L177" s="737"/>
      <c r="M177" s="737"/>
      <c r="N177" s="737"/>
      <c r="O177" s="737"/>
      <c r="P177" s="737"/>
      <c r="Q177" s="737"/>
      <c r="R177" s="737"/>
      <c r="S177" s="737"/>
      <c r="T177" s="737"/>
      <c r="U177" s="86"/>
    </row>
    <row r="178" spans="5:21" ht="15.75" thickBot="1">
      <c r="E178" s="694"/>
      <c r="F178" s="186" t="s">
        <v>387</v>
      </c>
      <c r="G178" s="20">
        <v>6</v>
      </c>
      <c r="H178" s="624">
        <v>10</v>
      </c>
      <c r="I178" s="743">
        <v>8</v>
      </c>
      <c r="J178" s="737">
        <v>10</v>
      </c>
      <c r="K178" s="737">
        <v>4</v>
      </c>
      <c r="L178" s="737">
        <v>8</v>
      </c>
      <c r="M178" s="737">
        <v>10</v>
      </c>
      <c r="N178" s="737">
        <v>2</v>
      </c>
      <c r="O178" s="737">
        <v>10</v>
      </c>
      <c r="P178" s="737">
        <v>4</v>
      </c>
      <c r="Q178" s="737">
        <v>8</v>
      </c>
      <c r="R178" s="737">
        <v>6</v>
      </c>
      <c r="S178" s="737">
        <v>4</v>
      </c>
      <c r="T178" s="737">
        <v>10</v>
      </c>
      <c r="U178" s="624">
        <v>10</v>
      </c>
    </row>
    <row r="179" spans="5:21" ht="15.75" thickBot="1">
      <c r="E179" s="694"/>
      <c r="F179" s="186" t="s">
        <v>275</v>
      </c>
      <c r="G179" s="57">
        <v>4</v>
      </c>
      <c r="H179" s="615"/>
      <c r="I179" s="743"/>
      <c r="J179" s="737"/>
      <c r="K179" s="737"/>
      <c r="L179" s="737"/>
      <c r="M179" s="737"/>
      <c r="N179" s="737"/>
      <c r="O179" s="737"/>
      <c r="P179" s="737"/>
      <c r="Q179" s="737"/>
      <c r="R179" s="737"/>
      <c r="S179" s="737"/>
      <c r="T179" s="737"/>
      <c r="U179" s="615"/>
    </row>
    <row r="180" spans="5:21" ht="15.75" thickBot="1">
      <c r="E180" s="694"/>
      <c r="F180" s="187" t="s">
        <v>388</v>
      </c>
      <c r="G180" s="17">
        <v>10</v>
      </c>
      <c r="H180" s="33">
        <v>10</v>
      </c>
      <c r="I180" s="280">
        <v>10</v>
      </c>
      <c r="J180" s="430">
        <v>10</v>
      </c>
      <c r="K180" s="430">
        <v>2</v>
      </c>
      <c r="L180" s="430">
        <v>10</v>
      </c>
      <c r="M180" s="430">
        <v>10</v>
      </c>
      <c r="N180" s="430">
        <v>5</v>
      </c>
      <c r="O180" s="430">
        <v>10</v>
      </c>
      <c r="P180" s="430">
        <v>0</v>
      </c>
      <c r="Q180" s="430">
        <v>2</v>
      </c>
      <c r="R180" s="430">
        <v>5</v>
      </c>
      <c r="S180" s="430">
        <v>10</v>
      </c>
      <c r="T180" s="430">
        <v>10</v>
      </c>
      <c r="U180" s="33">
        <v>10</v>
      </c>
    </row>
    <row r="181" spans="5:21" ht="15.75" thickBot="1">
      <c r="E181" s="639"/>
      <c r="F181" s="692" t="s">
        <v>214</v>
      </c>
      <c r="G181" s="693"/>
      <c r="H181" s="86">
        <v>4</v>
      </c>
      <c r="I181" s="290">
        <f>SUM(I176:I180)/10</f>
        <v>3.8</v>
      </c>
      <c r="J181" s="290">
        <f aca="true" t="shared" si="24" ref="J181:T181">SUM(J176:J180)/10</f>
        <v>4</v>
      </c>
      <c r="K181" s="398">
        <f t="shared" si="24"/>
        <v>2.2</v>
      </c>
      <c r="L181" s="290">
        <f t="shared" si="24"/>
        <v>3.3</v>
      </c>
      <c r="M181" s="290">
        <f t="shared" si="24"/>
        <v>4</v>
      </c>
      <c r="N181" s="290">
        <f t="shared" si="24"/>
        <v>2.5</v>
      </c>
      <c r="O181" s="290">
        <f t="shared" si="24"/>
        <v>4</v>
      </c>
      <c r="P181" s="398">
        <f t="shared" si="24"/>
        <v>2</v>
      </c>
      <c r="Q181" s="290">
        <f t="shared" si="24"/>
        <v>2.4</v>
      </c>
      <c r="R181" s="290">
        <f t="shared" si="24"/>
        <v>2.5</v>
      </c>
      <c r="S181" s="290">
        <f t="shared" si="24"/>
        <v>3.4</v>
      </c>
      <c r="T181" s="290">
        <f t="shared" si="24"/>
        <v>4</v>
      </c>
      <c r="U181" s="25">
        <v>4</v>
      </c>
    </row>
    <row r="182" spans="5:21" ht="16.5" thickBot="1">
      <c r="E182" s="791" t="s">
        <v>368</v>
      </c>
      <c r="F182" s="791"/>
      <c r="G182" s="791"/>
      <c r="H182" s="310">
        <f>SUM(H169+H173+H175+H181)</f>
        <v>11</v>
      </c>
      <c r="I182" s="357">
        <f>SUM(I169+I173+I175+I181)</f>
        <v>10.8</v>
      </c>
      <c r="J182" s="357">
        <f aca="true" t="shared" si="25" ref="J182:T182">SUM(J169+J173+J175+J181)</f>
        <v>11</v>
      </c>
      <c r="K182" s="357">
        <f t="shared" si="25"/>
        <v>9.2</v>
      </c>
      <c r="L182" s="357">
        <f t="shared" si="25"/>
        <v>9.899999999999999</v>
      </c>
      <c r="M182" s="357">
        <f t="shared" si="25"/>
        <v>11</v>
      </c>
      <c r="N182" s="357">
        <f t="shared" si="25"/>
        <v>9.4</v>
      </c>
      <c r="O182" s="357">
        <f t="shared" si="25"/>
        <v>11</v>
      </c>
      <c r="P182" s="357">
        <f t="shared" si="25"/>
        <v>8.2</v>
      </c>
      <c r="Q182" s="357">
        <f t="shared" si="25"/>
        <v>10.3</v>
      </c>
      <c r="R182" s="357">
        <f t="shared" si="25"/>
        <v>9.5</v>
      </c>
      <c r="S182" s="357">
        <f t="shared" si="25"/>
        <v>9.7</v>
      </c>
      <c r="T182" s="357">
        <f t="shared" si="25"/>
        <v>11</v>
      </c>
      <c r="U182" s="358">
        <f>SUM(U169+U173+U175+U181)</f>
        <v>11</v>
      </c>
    </row>
    <row r="183" spans="5:21" ht="15">
      <c r="E183" s="639" t="s">
        <v>321</v>
      </c>
      <c r="F183" s="463" t="s">
        <v>372</v>
      </c>
      <c r="G183" s="464">
        <v>10</v>
      </c>
      <c r="H183" s="809">
        <v>20</v>
      </c>
      <c r="I183" s="745">
        <v>17</v>
      </c>
      <c r="J183" s="739">
        <v>20</v>
      </c>
      <c r="K183" s="739">
        <v>19</v>
      </c>
      <c r="L183" s="739">
        <v>19</v>
      </c>
      <c r="M183" s="739">
        <v>19</v>
      </c>
      <c r="N183" s="739">
        <v>19</v>
      </c>
      <c r="O183" s="739">
        <v>18</v>
      </c>
      <c r="P183" s="739">
        <v>19</v>
      </c>
      <c r="Q183" s="739">
        <v>19</v>
      </c>
      <c r="R183" s="739">
        <v>19</v>
      </c>
      <c r="S183" s="739">
        <v>18</v>
      </c>
      <c r="T183" s="739">
        <v>17</v>
      </c>
      <c r="U183" s="809">
        <v>20</v>
      </c>
    </row>
    <row r="184" spans="5:21" ht="15">
      <c r="E184" s="640"/>
      <c r="F184" s="465" t="s">
        <v>245</v>
      </c>
      <c r="G184" s="466">
        <v>10</v>
      </c>
      <c r="H184" s="810"/>
      <c r="I184" s="743"/>
      <c r="J184" s="737"/>
      <c r="K184" s="737"/>
      <c r="L184" s="737"/>
      <c r="M184" s="737"/>
      <c r="N184" s="737"/>
      <c r="O184" s="737"/>
      <c r="P184" s="737"/>
      <c r="Q184" s="737"/>
      <c r="R184" s="737"/>
      <c r="S184" s="737"/>
      <c r="T184" s="737"/>
      <c r="U184" s="810"/>
    </row>
    <row r="185" spans="5:21" ht="15">
      <c r="E185" s="640"/>
      <c r="F185" s="183" t="s">
        <v>371</v>
      </c>
      <c r="G185" s="41">
        <v>10</v>
      </c>
      <c r="H185" s="29">
        <v>10</v>
      </c>
      <c r="I185" s="55">
        <v>8</v>
      </c>
      <c r="J185" s="426">
        <v>10</v>
      </c>
      <c r="K185" s="426">
        <v>10</v>
      </c>
      <c r="L185" s="426">
        <v>10</v>
      </c>
      <c r="M185" s="426">
        <v>10</v>
      </c>
      <c r="N185" s="426">
        <v>7</v>
      </c>
      <c r="O185" s="426">
        <v>10</v>
      </c>
      <c r="P185" s="426">
        <v>8</v>
      </c>
      <c r="Q185" s="426">
        <v>10</v>
      </c>
      <c r="R185" s="426">
        <v>10</v>
      </c>
      <c r="S185" s="426">
        <v>8</v>
      </c>
      <c r="T185" s="426">
        <v>10</v>
      </c>
      <c r="U185" s="29">
        <v>10</v>
      </c>
    </row>
    <row r="186" spans="5:21" ht="15.75" thickBot="1">
      <c r="E186" s="640"/>
      <c r="F186" s="184" t="s">
        <v>389</v>
      </c>
      <c r="G186" s="43">
        <v>10</v>
      </c>
      <c r="H186" s="33">
        <v>10</v>
      </c>
      <c r="I186" s="280">
        <v>9</v>
      </c>
      <c r="J186" s="430">
        <v>10</v>
      </c>
      <c r="K186" s="430">
        <v>10</v>
      </c>
      <c r="L186" s="430">
        <v>10</v>
      </c>
      <c r="M186" s="430">
        <v>10</v>
      </c>
      <c r="N186" s="430">
        <v>10</v>
      </c>
      <c r="O186" s="430">
        <v>10</v>
      </c>
      <c r="P186" s="430">
        <v>10</v>
      </c>
      <c r="Q186" s="430">
        <v>10</v>
      </c>
      <c r="R186" s="430">
        <v>10</v>
      </c>
      <c r="S186" s="430">
        <v>10</v>
      </c>
      <c r="T186" s="430">
        <v>10</v>
      </c>
      <c r="U186" s="35">
        <v>10</v>
      </c>
    </row>
    <row r="187" spans="5:21" ht="15.75" thickBot="1">
      <c r="E187" s="640"/>
      <c r="F187" s="692" t="s">
        <v>214</v>
      </c>
      <c r="G187" s="693"/>
      <c r="H187" s="341">
        <f>SUM(H183:H186)/10</f>
        <v>4</v>
      </c>
      <c r="I187" s="290">
        <f aca="true" t="shared" si="26" ref="I187:T187">SUM(I183:I186)/10</f>
        <v>3.4</v>
      </c>
      <c r="J187" s="290">
        <f t="shared" si="26"/>
        <v>4</v>
      </c>
      <c r="K187" s="290">
        <f t="shared" si="26"/>
        <v>3.9</v>
      </c>
      <c r="L187" s="290">
        <f t="shared" si="26"/>
        <v>3.9</v>
      </c>
      <c r="M187" s="290">
        <f t="shared" si="26"/>
        <v>3.9</v>
      </c>
      <c r="N187" s="290">
        <f t="shared" si="26"/>
        <v>3.6</v>
      </c>
      <c r="O187" s="290">
        <f t="shared" si="26"/>
        <v>3.8</v>
      </c>
      <c r="P187" s="290">
        <f t="shared" si="26"/>
        <v>3.7</v>
      </c>
      <c r="Q187" s="290">
        <f t="shared" si="26"/>
        <v>3.9</v>
      </c>
      <c r="R187" s="290">
        <f t="shared" si="26"/>
        <v>3.9</v>
      </c>
      <c r="S187" s="290">
        <f t="shared" si="26"/>
        <v>3.6</v>
      </c>
      <c r="T187" s="290">
        <f t="shared" si="26"/>
        <v>3.7</v>
      </c>
      <c r="U187" s="359">
        <f>SUM(U183:U186)/10</f>
        <v>4</v>
      </c>
    </row>
    <row r="188" spans="5:21" ht="15.75" thickBot="1">
      <c r="E188" s="694" t="s">
        <v>326</v>
      </c>
      <c r="F188" s="190" t="s">
        <v>390</v>
      </c>
      <c r="G188" s="50">
        <v>10</v>
      </c>
      <c r="H188" s="613">
        <v>15</v>
      </c>
      <c r="I188" s="751">
        <v>6</v>
      </c>
      <c r="J188" s="739">
        <v>15</v>
      </c>
      <c r="K188" s="739">
        <v>14</v>
      </c>
      <c r="L188" s="739">
        <v>6</v>
      </c>
      <c r="M188" s="739">
        <v>6</v>
      </c>
      <c r="N188" s="739">
        <v>6</v>
      </c>
      <c r="O188" s="739">
        <v>6</v>
      </c>
      <c r="P188" s="739">
        <v>6</v>
      </c>
      <c r="Q188" s="739">
        <v>6</v>
      </c>
      <c r="R188" s="739">
        <v>6</v>
      </c>
      <c r="S188" s="737">
        <v>6</v>
      </c>
      <c r="T188" s="737">
        <v>6</v>
      </c>
      <c r="U188" s="614">
        <v>15</v>
      </c>
    </row>
    <row r="189" spans="5:21" ht="15.75" thickBot="1">
      <c r="E189" s="694"/>
      <c r="F189" s="183" t="s">
        <v>245</v>
      </c>
      <c r="G189" s="41">
        <v>5</v>
      </c>
      <c r="H189" s="615"/>
      <c r="I189" s="743"/>
      <c r="J189" s="737"/>
      <c r="K189" s="737"/>
      <c r="L189" s="737"/>
      <c r="M189" s="737"/>
      <c r="N189" s="737"/>
      <c r="O189" s="737"/>
      <c r="P189" s="737"/>
      <c r="Q189" s="737"/>
      <c r="R189" s="737"/>
      <c r="S189" s="737"/>
      <c r="T189" s="737"/>
      <c r="U189" s="615"/>
    </row>
    <row r="190" spans="5:21" ht="15.75" thickBot="1">
      <c r="E190" s="694"/>
      <c r="F190" s="184" t="s">
        <v>391</v>
      </c>
      <c r="G190" s="43">
        <v>5</v>
      </c>
      <c r="H190" s="33">
        <v>5</v>
      </c>
      <c r="I190" s="280">
        <v>4</v>
      </c>
      <c r="J190" s="430">
        <v>5</v>
      </c>
      <c r="K190" s="430">
        <v>5</v>
      </c>
      <c r="L190" s="430">
        <v>4</v>
      </c>
      <c r="M190" s="430">
        <v>5</v>
      </c>
      <c r="N190" s="430">
        <v>4</v>
      </c>
      <c r="O190" s="430">
        <v>4</v>
      </c>
      <c r="P190" s="430">
        <v>4</v>
      </c>
      <c r="Q190" s="430">
        <v>4</v>
      </c>
      <c r="R190" s="430">
        <v>4</v>
      </c>
      <c r="S190" s="430">
        <v>5</v>
      </c>
      <c r="T190" s="430">
        <v>5</v>
      </c>
      <c r="U190" s="35">
        <v>5</v>
      </c>
    </row>
    <row r="191" spans="5:21" ht="15.75" thickBot="1">
      <c r="E191" s="639"/>
      <c r="F191" s="692" t="s">
        <v>214</v>
      </c>
      <c r="G191" s="693"/>
      <c r="H191" s="86">
        <v>2</v>
      </c>
      <c r="I191" s="290">
        <f aca="true" t="shared" si="27" ref="I191:T191">SUM(I188:I190)/10</f>
        <v>1</v>
      </c>
      <c r="J191" s="290">
        <f t="shared" si="27"/>
        <v>2</v>
      </c>
      <c r="K191" s="290">
        <f t="shared" si="27"/>
        <v>1.9</v>
      </c>
      <c r="L191" s="290">
        <f t="shared" si="27"/>
        <v>1</v>
      </c>
      <c r="M191" s="290">
        <f t="shared" si="27"/>
        <v>1.1</v>
      </c>
      <c r="N191" s="290">
        <f t="shared" si="27"/>
        <v>1</v>
      </c>
      <c r="O191" s="290">
        <f t="shared" si="27"/>
        <v>1</v>
      </c>
      <c r="P191" s="290">
        <f t="shared" si="27"/>
        <v>1</v>
      </c>
      <c r="Q191" s="290">
        <f t="shared" si="27"/>
        <v>1</v>
      </c>
      <c r="R191" s="290">
        <f t="shared" si="27"/>
        <v>1</v>
      </c>
      <c r="S191" s="290">
        <f t="shared" si="27"/>
        <v>1.1</v>
      </c>
      <c r="T191" s="290">
        <f t="shared" si="27"/>
        <v>1.1</v>
      </c>
      <c r="U191" s="25">
        <v>2</v>
      </c>
    </row>
    <row r="192" spans="5:21" ht="15.75" thickBot="1">
      <c r="E192" s="694" t="s">
        <v>329</v>
      </c>
      <c r="F192" s="192" t="s">
        <v>392</v>
      </c>
      <c r="G192" s="51">
        <v>20</v>
      </c>
      <c r="H192" s="71">
        <v>20</v>
      </c>
      <c r="I192" s="277">
        <v>12</v>
      </c>
      <c r="J192" s="438">
        <v>20</v>
      </c>
      <c r="K192" s="438">
        <v>12</v>
      </c>
      <c r="L192" s="438">
        <v>17</v>
      </c>
      <c r="M192" s="438">
        <v>12</v>
      </c>
      <c r="N192" s="438">
        <v>13</v>
      </c>
      <c r="O192" s="438">
        <v>20</v>
      </c>
      <c r="P192" s="438">
        <v>14</v>
      </c>
      <c r="Q192" s="438">
        <v>20</v>
      </c>
      <c r="R192" s="438">
        <v>17</v>
      </c>
      <c r="S192" s="438">
        <v>19</v>
      </c>
      <c r="T192" s="438">
        <v>15</v>
      </c>
      <c r="U192" s="71">
        <v>20</v>
      </c>
    </row>
    <row r="193" spans="5:21" ht="15.75" thickBot="1">
      <c r="E193" s="694"/>
      <c r="F193" s="173" t="s">
        <v>393</v>
      </c>
      <c r="G193" s="20">
        <v>10</v>
      </c>
      <c r="H193" s="29">
        <v>10</v>
      </c>
      <c r="I193" s="55">
        <v>9</v>
      </c>
      <c r="J193" s="426">
        <v>10</v>
      </c>
      <c r="K193" s="426">
        <v>10</v>
      </c>
      <c r="L193" s="426">
        <v>8</v>
      </c>
      <c r="M193" s="426">
        <v>10</v>
      </c>
      <c r="N193" s="426">
        <v>10</v>
      </c>
      <c r="O193" s="426">
        <v>10</v>
      </c>
      <c r="P193" s="426">
        <v>9</v>
      </c>
      <c r="Q193" s="426">
        <v>10</v>
      </c>
      <c r="R193" s="426">
        <v>10</v>
      </c>
      <c r="S193" s="426">
        <v>10</v>
      </c>
      <c r="T193" s="426">
        <v>10</v>
      </c>
      <c r="U193" s="29">
        <v>10</v>
      </c>
    </row>
    <row r="194" spans="5:21" ht="15.75" thickBot="1">
      <c r="E194" s="694"/>
      <c r="F194" s="173" t="s">
        <v>394</v>
      </c>
      <c r="G194" s="20">
        <v>10</v>
      </c>
      <c r="H194" s="29">
        <v>10</v>
      </c>
      <c r="I194" s="55">
        <v>4</v>
      </c>
      <c r="J194" s="426">
        <v>9</v>
      </c>
      <c r="K194" s="426">
        <v>4</v>
      </c>
      <c r="L194" s="426">
        <v>5</v>
      </c>
      <c r="M194" s="426">
        <v>6</v>
      </c>
      <c r="N194" s="426">
        <v>8</v>
      </c>
      <c r="O194" s="426">
        <v>9</v>
      </c>
      <c r="P194" s="426">
        <v>0</v>
      </c>
      <c r="Q194" s="426">
        <v>10</v>
      </c>
      <c r="R194" s="426">
        <v>7</v>
      </c>
      <c r="S194" s="426">
        <v>8</v>
      </c>
      <c r="T194" s="426">
        <v>3</v>
      </c>
      <c r="U194" s="29">
        <v>10</v>
      </c>
    </row>
    <row r="195" spans="5:21" ht="15.75" thickBot="1">
      <c r="E195" s="694"/>
      <c r="F195" s="188" t="s">
        <v>395</v>
      </c>
      <c r="G195" s="57">
        <v>10</v>
      </c>
      <c r="H195" s="35">
        <v>10</v>
      </c>
      <c r="I195" s="276">
        <v>10</v>
      </c>
      <c r="J195" s="429">
        <v>10</v>
      </c>
      <c r="K195" s="429">
        <v>10</v>
      </c>
      <c r="L195" s="429">
        <v>10</v>
      </c>
      <c r="M195" s="429">
        <v>10</v>
      </c>
      <c r="N195" s="429">
        <v>10</v>
      </c>
      <c r="O195" s="429">
        <v>10</v>
      </c>
      <c r="P195" s="429">
        <v>10</v>
      </c>
      <c r="Q195" s="429">
        <v>10</v>
      </c>
      <c r="R195" s="429">
        <v>10</v>
      </c>
      <c r="S195" s="429">
        <v>10</v>
      </c>
      <c r="T195" s="429">
        <v>10</v>
      </c>
      <c r="U195" s="35">
        <v>10</v>
      </c>
    </row>
    <row r="196" spans="5:21" ht="15.75" thickBot="1">
      <c r="E196" s="639"/>
      <c r="F196" s="692" t="s">
        <v>214</v>
      </c>
      <c r="G196" s="693"/>
      <c r="H196" s="150">
        <v>5</v>
      </c>
      <c r="I196" s="289">
        <f aca="true" t="shared" si="28" ref="I196:T196">SUM(I192:I195)/10</f>
        <v>3.5</v>
      </c>
      <c r="J196" s="290">
        <f t="shared" si="28"/>
        <v>4.9</v>
      </c>
      <c r="K196" s="290">
        <f t="shared" si="28"/>
        <v>3.6</v>
      </c>
      <c r="L196" s="290">
        <f t="shared" si="28"/>
        <v>4</v>
      </c>
      <c r="M196" s="290">
        <f t="shared" si="28"/>
        <v>3.8</v>
      </c>
      <c r="N196" s="290">
        <f t="shared" si="28"/>
        <v>4.1</v>
      </c>
      <c r="O196" s="290">
        <f t="shared" si="28"/>
        <v>4.9</v>
      </c>
      <c r="P196" s="290">
        <f t="shared" si="28"/>
        <v>3.3</v>
      </c>
      <c r="Q196" s="290">
        <f t="shared" si="28"/>
        <v>5</v>
      </c>
      <c r="R196" s="290">
        <f t="shared" si="28"/>
        <v>4.4</v>
      </c>
      <c r="S196" s="290">
        <f t="shared" si="28"/>
        <v>4.7</v>
      </c>
      <c r="T196" s="290">
        <f t="shared" si="28"/>
        <v>3.8</v>
      </c>
      <c r="U196" s="25">
        <v>5</v>
      </c>
    </row>
    <row r="197" spans="5:21" ht="16.5" thickBot="1">
      <c r="E197" s="775" t="s">
        <v>369</v>
      </c>
      <c r="F197" s="775"/>
      <c r="G197" s="775"/>
      <c r="H197" s="311">
        <f>SUM(H187+H191+H196)</f>
        <v>11</v>
      </c>
      <c r="I197" s="360">
        <f aca="true" t="shared" si="29" ref="I197:U197">SUM(I187+I191+I196)</f>
        <v>7.9</v>
      </c>
      <c r="J197" s="357">
        <f t="shared" si="29"/>
        <v>10.9</v>
      </c>
      <c r="K197" s="357">
        <f t="shared" si="29"/>
        <v>9.4</v>
      </c>
      <c r="L197" s="357">
        <f t="shared" si="29"/>
        <v>8.9</v>
      </c>
      <c r="M197" s="357">
        <f t="shared" si="29"/>
        <v>8.8</v>
      </c>
      <c r="N197" s="357">
        <f t="shared" si="29"/>
        <v>8.7</v>
      </c>
      <c r="O197" s="357">
        <f t="shared" si="29"/>
        <v>9.7</v>
      </c>
      <c r="P197" s="357">
        <f t="shared" si="29"/>
        <v>8</v>
      </c>
      <c r="Q197" s="357">
        <f t="shared" si="29"/>
        <v>9.9</v>
      </c>
      <c r="R197" s="357">
        <f t="shared" si="29"/>
        <v>9.3</v>
      </c>
      <c r="S197" s="357">
        <f t="shared" si="29"/>
        <v>9.4</v>
      </c>
      <c r="T197" s="357">
        <f t="shared" si="29"/>
        <v>8.600000000000001</v>
      </c>
      <c r="U197" s="368">
        <f t="shared" si="29"/>
        <v>11</v>
      </c>
    </row>
    <row r="198" spans="5:21" ht="16.5" thickBot="1">
      <c r="E198" s="681" t="s">
        <v>370</v>
      </c>
      <c r="F198" s="681"/>
      <c r="G198" s="681"/>
      <c r="H198" s="313">
        <f aca="true" t="shared" si="30" ref="H198:U198">SUM(H99+H161+H182+H197)</f>
        <v>125</v>
      </c>
      <c r="I198" s="405">
        <f t="shared" si="30"/>
        <v>104.9</v>
      </c>
      <c r="J198" s="404">
        <f t="shared" si="30"/>
        <v>116.9</v>
      </c>
      <c r="K198" s="404">
        <f t="shared" si="30"/>
        <v>111.60000000000001</v>
      </c>
      <c r="L198" s="404">
        <f t="shared" si="30"/>
        <v>107.80000000000001</v>
      </c>
      <c r="M198" s="404">
        <f t="shared" si="30"/>
        <v>115.00000000000001</v>
      </c>
      <c r="N198" s="404">
        <f t="shared" si="30"/>
        <v>109.3</v>
      </c>
      <c r="O198" s="404">
        <f t="shared" si="30"/>
        <v>113.5</v>
      </c>
      <c r="P198" s="404">
        <f t="shared" si="30"/>
        <v>102.10000000000001</v>
      </c>
      <c r="Q198" s="404">
        <f t="shared" si="30"/>
        <v>106.39999999999999</v>
      </c>
      <c r="R198" s="404">
        <f t="shared" si="30"/>
        <v>107.5</v>
      </c>
      <c r="S198" s="404">
        <f t="shared" si="30"/>
        <v>103.5</v>
      </c>
      <c r="T198" s="404">
        <f t="shared" si="30"/>
        <v>108.80000000000001</v>
      </c>
      <c r="U198" s="368">
        <f t="shared" si="30"/>
        <v>127</v>
      </c>
    </row>
    <row r="199" spans="1:20" ht="15.75">
      <c r="A199" s="212"/>
      <c r="B199" s="312"/>
      <c r="C199" s="314"/>
      <c r="D199" s="314"/>
      <c r="E199" s="314"/>
      <c r="F199" s="314"/>
      <c r="G199" s="314"/>
      <c r="H199" s="314"/>
      <c r="I199" s="395"/>
      <c r="J199" s="395"/>
      <c r="K199" s="395"/>
      <c r="L199" s="395"/>
      <c r="M199" s="395"/>
      <c r="N199" s="396"/>
      <c r="O199" s="395"/>
      <c r="P199" s="395"/>
      <c r="Q199" s="395"/>
      <c r="R199" s="395"/>
      <c r="S199" s="395"/>
      <c r="T199" s="395"/>
    </row>
    <row r="200" spans="3:20" ht="13.5" thickBot="1">
      <c r="C200" s="271"/>
      <c r="D200" s="271"/>
      <c r="E200" s="271"/>
      <c r="F200" s="271"/>
      <c r="G200" s="271"/>
      <c r="H200" s="271"/>
      <c r="I200" s="397"/>
      <c r="J200" s="397"/>
      <c r="K200" s="397"/>
      <c r="L200" s="397"/>
      <c r="M200" s="397"/>
      <c r="N200" s="390"/>
      <c r="O200" s="397"/>
      <c r="P200" s="397"/>
      <c r="Q200" s="397"/>
      <c r="R200" s="397"/>
      <c r="S200" s="397"/>
      <c r="T200" s="397"/>
    </row>
    <row r="201" spans="1:20" ht="15.75">
      <c r="A201" s="762" t="s">
        <v>398</v>
      </c>
      <c r="B201" s="762"/>
      <c r="C201" s="762"/>
      <c r="D201" s="762"/>
      <c r="E201" s="762"/>
      <c r="F201" s="762"/>
      <c r="G201" s="762"/>
      <c r="H201" s="763"/>
      <c r="I201" s="286" t="s">
        <v>231</v>
      </c>
      <c r="J201" s="242">
        <v>1</v>
      </c>
      <c r="K201" s="242">
        <v>6</v>
      </c>
      <c r="L201" s="242" t="s">
        <v>232</v>
      </c>
      <c r="M201" s="196">
        <v>3</v>
      </c>
      <c r="N201" s="401">
        <v>19</v>
      </c>
      <c r="O201" s="242">
        <v>4</v>
      </c>
      <c r="P201" s="196">
        <v>31</v>
      </c>
      <c r="Q201" s="242">
        <v>26</v>
      </c>
      <c r="R201" s="242" t="s">
        <v>233</v>
      </c>
      <c r="S201" s="383">
        <v>29</v>
      </c>
      <c r="T201" s="225">
        <v>12</v>
      </c>
    </row>
    <row r="202" spans="1:20" ht="16.5" thickBot="1">
      <c r="A202" s="762" t="s">
        <v>399</v>
      </c>
      <c r="B202" s="762"/>
      <c r="C202" s="762"/>
      <c r="D202" s="762"/>
      <c r="E202" s="762"/>
      <c r="F202" s="762"/>
      <c r="G202" s="762"/>
      <c r="H202" s="763"/>
      <c r="I202" s="325">
        <v>26</v>
      </c>
      <c r="J202" s="329">
        <v>1</v>
      </c>
      <c r="K202" s="329">
        <v>8</v>
      </c>
      <c r="L202" s="329">
        <v>17</v>
      </c>
      <c r="M202" s="329">
        <v>2</v>
      </c>
      <c r="N202" s="329">
        <v>13</v>
      </c>
      <c r="O202" s="329" t="s">
        <v>400</v>
      </c>
      <c r="P202" s="329">
        <v>32</v>
      </c>
      <c r="Q202" s="329">
        <v>22</v>
      </c>
      <c r="R202" s="329">
        <v>18</v>
      </c>
      <c r="S202" s="382">
        <v>30</v>
      </c>
      <c r="T202" s="332">
        <v>14</v>
      </c>
    </row>
    <row r="203" spans="1:21" ht="15.75" thickBot="1">
      <c r="A203" s="65"/>
      <c r="B203" s="65"/>
      <c r="C203" s="65"/>
      <c r="D203" s="65"/>
      <c r="E203" s="65"/>
      <c r="F203" s="65"/>
      <c r="G203" s="65"/>
      <c r="H203" s="5"/>
      <c r="I203" s="309"/>
      <c r="J203" s="159"/>
      <c r="K203" s="159"/>
      <c r="L203" s="159"/>
      <c r="M203" s="296"/>
      <c r="N203" s="391"/>
      <c r="O203" s="159"/>
      <c r="P203" s="159"/>
      <c r="Q203" s="270"/>
      <c r="R203" s="270"/>
      <c r="S203" s="315"/>
      <c r="T203" s="316"/>
      <c r="U203" s="65"/>
    </row>
    <row r="204" spans="1:21" ht="16.5" thickBot="1">
      <c r="A204" s="264"/>
      <c r="B204" s="264"/>
      <c r="C204" s="264"/>
      <c r="D204" s="264"/>
      <c r="E204" s="264"/>
      <c r="F204" s="264"/>
      <c r="G204" s="264"/>
      <c r="H204" s="317"/>
      <c r="I204" s="318" t="s">
        <v>188</v>
      </c>
      <c r="J204" s="319" t="s">
        <v>99</v>
      </c>
      <c r="K204" s="319" t="s">
        <v>196</v>
      </c>
      <c r="L204" s="319" t="s">
        <v>195</v>
      </c>
      <c r="M204" s="319" t="s">
        <v>193</v>
      </c>
      <c r="N204" s="407" t="s">
        <v>96</v>
      </c>
      <c r="O204" s="319" t="s">
        <v>356</v>
      </c>
      <c r="P204" s="319" t="s">
        <v>92</v>
      </c>
      <c r="Q204" s="319" t="s">
        <v>200</v>
      </c>
      <c r="R204" s="319" t="s">
        <v>204</v>
      </c>
      <c r="S204" s="319" t="s">
        <v>205</v>
      </c>
      <c r="T204" s="324" t="s">
        <v>91</v>
      </c>
      <c r="U204" s="264"/>
    </row>
    <row r="205" spans="1:20" ht="15.75">
      <c r="A205" s="756" t="s">
        <v>83</v>
      </c>
      <c r="B205" s="756"/>
      <c r="C205" s="756"/>
      <c r="D205" s="756"/>
      <c r="E205" s="756"/>
      <c r="F205" s="756"/>
      <c r="G205" s="756"/>
      <c r="H205" s="757"/>
      <c r="I205" s="36">
        <f aca="true" t="shared" si="31" ref="I205:T205">SUM(I5+I15+I18+I22+I28+I31+I39+I44+I50+I77+I79+I89+I96+I143+I150+I151+I183)/10</f>
        <v>28.7</v>
      </c>
      <c r="J205" s="36">
        <f t="shared" si="31"/>
        <v>32.5</v>
      </c>
      <c r="K205" s="36">
        <f t="shared" si="31"/>
        <v>32.3</v>
      </c>
      <c r="L205" s="36">
        <f t="shared" si="31"/>
        <v>30.8</v>
      </c>
      <c r="M205" s="36">
        <f t="shared" si="31"/>
        <v>32.5</v>
      </c>
      <c r="N205" s="36">
        <f t="shared" si="31"/>
        <v>31.8</v>
      </c>
      <c r="O205" s="36">
        <f t="shared" si="31"/>
        <v>32.1</v>
      </c>
      <c r="P205" s="36">
        <f t="shared" si="31"/>
        <v>33.1</v>
      </c>
      <c r="Q205" s="36">
        <f t="shared" si="31"/>
        <v>32</v>
      </c>
      <c r="R205" s="36">
        <f t="shared" si="31"/>
        <v>32.3</v>
      </c>
      <c r="S205" s="36">
        <f t="shared" si="31"/>
        <v>31.4</v>
      </c>
      <c r="T205" s="36">
        <f t="shared" si="31"/>
        <v>30.9</v>
      </c>
    </row>
    <row r="206" spans="1:20" ht="15.75">
      <c r="A206" s="756" t="s">
        <v>84</v>
      </c>
      <c r="B206" s="756"/>
      <c r="C206" s="756"/>
      <c r="D206" s="756"/>
      <c r="E206" s="756"/>
      <c r="F206" s="756"/>
      <c r="G206" s="756"/>
      <c r="H206" s="757"/>
      <c r="I206" s="164">
        <f aca="true" t="shared" si="32" ref="I206:T206">SUM(I198)</f>
        <v>104.9</v>
      </c>
      <c r="J206" s="164">
        <f t="shared" si="32"/>
        <v>116.9</v>
      </c>
      <c r="K206" s="164">
        <f t="shared" si="32"/>
        <v>111.60000000000001</v>
      </c>
      <c r="L206" s="164">
        <f t="shared" si="32"/>
        <v>107.80000000000001</v>
      </c>
      <c r="M206" s="164">
        <f t="shared" si="32"/>
        <v>115.00000000000001</v>
      </c>
      <c r="N206" s="164">
        <f t="shared" si="32"/>
        <v>109.3</v>
      </c>
      <c r="O206" s="164">
        <f t="shared" si="32"/>
        <v>113.5</v>
      </c>
      <c r="P206" s="164">
        <f t="shared" si="32"/>
        <v>102.10000000000001</v>
      </c>
      <c r="Q206" s="164">
        <f t="shared" si="32"/>
        <v>106.39999999999999</v>
      </c>
      <c r="R206" s="164">
        <f t="shared" si="32"/>
        <v>107.5</v>
      </c>
      <c r="S206" s="164">
        <f t="shared" si="32"/>
        <v>103.5</v>
      </c>
      <c r="T206" s="164">
        <f t="shared" si="32"/>
        <v>108.80000000000001</v>
      </c>
    </row>
    <row r="207" spans="1:20" ht="15.75">
      <c r="A207" s="756" t="s">
        <v>82</v>
      </c>
      <c r="B207" s="756"/>
      <c r="C207" s="756"/>
      <c r="D207" s="756"/>
      <c r="E207" s="756"/>
      <c r="F207" s="756"/>
      <c r="G207" s="756"/>
      <c r="H207" s="757"/>
      <c r="I207" s="214">
        <f aca="true" t="shared" si="33" ref="I207:T207">I206/1.25</f>
        <v>83.92</v>
      </c>
      <c r="J207" s="214">
        <f t="shared" si="33"/>
        <v>93.52000000000001</v>
      </c>
      <c r="K207" s="214">
        <f t="shared" si="33"/>
        <v>89.28</v>
      </c>
      <c r="L207" s="214">
        <f t="shared" si="33"/>
        <v>86.24000000000001</v>
      </c>
      <c r="M207" s="214">
        <f t="shared" si="33"/>
        <v>92.00000000000001</v>
      </c>
      <c r="N207" s="214">
        <f t="shared" si="33"/>
        <v>87.44</v>
      </c>
      <c r="O207" s="214">
        <f t="shared" si="33"/>
        <v>90.8</v>
      </c>
      <c r="P207" s="214">
        <f t="shared" si="33"/>
        <v>81.68</v>
      </c>
      <c r="Q207" s="214">
        <f t="shared" si="33"/>
        <v>85.11999999999999</v>
      </c>
      <c r="R207" s="214">
        <f t="shared" si="33"/>
        <v>86</v>
      </c>
      <c r="S207" s="214">
        <f t="shared" si="33"/>
        <v>82.8</v>
      </c>
      <c r="T207" s="214">
        <f t="shared" si="33"/>
        <v>87.04</v>
      </c>
    </row>
    <row r="208" spans="1:20" ht="15.75">
      <c r="A208" s="756" t="s">
        <v>86</v>
      </c>
      <c r="B208" s="756"/>
      <c r="C208" s="756"/>
      <c r="D208" s="756"/>
      <c r="E208" s="756"/>
      <c r="F208" s="756"/>
      <c r="G208" s="756"/>
      <c r="H208" s="757"/>
      <c r="I208" s="173">
        <v>10</v>
      </c>
      <c r="J208" s="36">
        <v>1</v>
      </c>
      <c r="K208" s="20">
        <v>4</v>
      </c>
      <c r="L208" s="36">
        <v>7</v>
      </c>
      <c r="M208" s="36">
        <v>2</v>
      </c>
      <c r="N208" s="36">
        <v>5</v>
      </c>
      <c r="O208" s="36">
        <v>3</v>
      </c>
      <c r="P208" s="36">
        <v>12</v>
      </c>
      <c r="Q208" s="36">
        <v>9</v>
      </c>
      <c r="R208" s="20">
        <v>8</v>
      </c>
      <c r="S208" s="36">
        <v>11</v>
      </c>
      <c r="T208" s="29">
        <v>6</v>
      </c>
    </row>
    <row r="209" spans="1:20" ht="16.5" thickBot="1">
      <c r="A209" s="756" t="s">
        <v>87</v>
      </c>
      <c r="B209" s="756"/>
      <c r="C209" s="756"/>
      <c r="D209" s="756"/>
      <c r="E209" s="756"/>
      <c r="F209" s="756"/>
      <c r="G209" s="756"/>
      <c r="H209" s="757"/>
      <c r="I209" s="208">
        <v>26</v>
      </c>
      <c r="J209" s="209">
        <v>1</v>
      </c>
      <c r="K209" s="209">
        <v>8</v>
      </c>
      <c r="L209" s="209">
        <v>17</v>
      </c>
      <c r="M209" s="209">
        <v>2</v>
      </c>
      <c r="N209" s="406">
        <v>13</v>
      </c>
      <c r="O209" s="209" t="s">
        <v>400</v>
      </c>
      <c r="P209" s="209">
        <v>32</v>
      </c>
      <c r="Q209" s="209">
        <v>22</v>
      </c>
      <c r="R209" s="209">
        <v>18</v>
      </c>
      <c r="S209" s="209">
        <v>30</v>
      </c>
      <c r="T209" s="210">
        <v>14</v>
      </c>
    </row>
    <row r="210" spans="1:20" ht="15.75">
      <c r="A210" s="80"/>
      <c r="B210" s="80"/>
      <c r="C210" s="80"/>
      <c r="D210" s="80"/>
      <c r="E210" s="80"/>
      <c r="F210" s="80"/>
      <c r="G210" s="812">
        <v>2014</v>
      </c>
      <c r="H210" s="761"/>
      <c r="I210" s="416">
        <f aca="true" t="shared" si="34" ref="I210:T210">I206/1.25</f>
        <v>83.92</v>
      </c>
      <c r="J210" s="416">
        <f t="shared" si="34"/>
        <v>93.52000000000001</v>
      </c>
      <c r="K210" s="416">
        <f t="shared" si="34"/>
        <v>89.28</v>
      </c>
      <c r="L210" s="416">
        <f t="shared" si="34"/>
        <v>86.24000000000001</v>
      </c>
      <c r="M210" s="416">
        <f t="shared" si="34"/>
        <v>92.00000000000001</v>
      </c>
      <c r="N210" s="416">
        <f t="shared" si="34"/>
        <v>87.44</v>
      </c>
      <c r="O210" s="416">
        <f t="shared" si="34"/>
        <v>90.8</v>
      </c>
      <c r="P210" s="416">
        <f t="shared" si="34"/>
        <v>81.68</v>
      </c>
      <c r="Q210" s="416">
        <f t="shared" si="34"/>
        <v>85.11999999999999</v>
      </c>
      <c r="R210" s="416">
        <f t="shared" si="34"/>
        <v>86</v>
      </c>
      <c r="S210" s="416">
        <f t="shared" si="34"/>
        <v>82.8</v>
      </c>
      <c r="T210" s="417">
        <f t="shared" si="34"/>
        <v>87.04</v>
      </c>
    </row>
    <row r="211" spans="7:20" ht="16.5" thickBot="1">
      <c r="G211" s="813">
        <v>2013</v>
      </c>
      <c r="H211" s="759"/>
      <c r="I211" s="261">
        <v>81.2</v>
      </c>
      <c r="J211" s="262">
        <v>92.4</v>
      </c>
      <c r="K211" s="262">
        <v>87.6</v>
      </c>
      <c r="L211" s="262">
        <v>83.84</v>
      </c>
      <c r="M211" s="262">
        <v>89</v>
      </c>
      <c r="N211" s="262">
        <v>83.84</v>
      </c>
      <c r="O211" s="262">
        <v>87.2</v>
      </c>
      <c r="P211" s="262">
        <v>79.52</v>
      </c>
      <c r="Q211" s="262">
        <v>82.36</v>
      </c>
      <c r="R211" s="262">
        <v>76.96</v>
      </c>
      <c r="S211" s="262">
        <v>78.88</v>
      </c>
      <c r="T211" s="263">
        <v>85.92</v>
      </c>
    </row>
    <row r="212" spans="1:21" ht="15.75">
      <c r="A212" s="265"/>
      <c r="B212" s="265"/>
      <c r="C212" s="265"/>
      <c r="D212" s="265"/>
      <c r="E212" s="265"/>
      <c r="F212" s="265"/>
      <c r="G212" s="265"/>
      <c r="H212" s="266"/>
      <c r="I212" s="267"/>
      <c r="J212" s="265"/>
      <c r="K212" s="265"/>
      <c r="L212" s="265"/>
      <c r="M212" s="265"/>
      <c r="N212" s="370"/>
      <c r="O212" s="265"/>
      <c r="P212" s="265"/>
      <c r="Q212" s="265"/>
      <c r="R212" s="265"/>
      <c r="S212" s="265"/>
      <c r="T212" s="266"/>
      <c r="U212" s="265"/>
    </row>
    <row r="213" spans="8:20" ht="15">
      <c r="H213" s="534">
        <v>94</v>
      </c>
      <c r="I213" s="104"/>
      <c r="J213" s="84"/>
      <c r="K213" s="84"/>
      <c r="L213" s="84"/>
      <c r="M213" s="84"/>
      <c r="N213" s="370"/>
      <c r="O213" s="84"/>
      <c r="P213" s="84"/>
      <c r="Q213" s="84"/>
      <c r="R213" s="84"/>
      <c r="S213" s="84"/>
      <c r="T213" s="103"/>
    </row>
    <row r="214" spans="8:21" ht="15">
      <c r="H214" s="535">
        <v>92</v>
      </c>
      <c r="I214" s="104"/>
      <c r="J214" s="235"/>
      <c r="K214" s="84"/>
      <c r="L214" s="84"/>
      <c r="M214" s="84"/>
      <c r="N214" s="370"/>
      <c r="O214" s="84"/>
      <c r="P214" s="84"/>
      <c r="Q214" s="84"/>
      <c r="R214" s="84"/>
      <c r="S214" s="156"/>
      <c r="T214" s="103"/>
      <c r="U214" s="532">
        <v>92</v>
      </c>
    </row>
    <row r="215" spans="8:21" ht="15">
      <c r="H215" s="535">
        <v>90</v>
      </c>
      <c r="I215" s="104"/>
      <c r="J215" s="235"/>
      <c r="K215" s="84"/>
      <c r="L215" s="84"/>
      <c r="M215" s="235"/>
      <c r="N215" s="84"/>
      <c r="O215" s="235"/>
      <c r="P215" s="84"/>
      <c r="Q215" s="84"/>
      <c r="R215" s="84"/>
      <c r="S215" s="156"/>
      <c r="T215" s="103"/>
      <c r="U215" s="533">
        <v>90</v>
      </c>
    </row>
    <row r="216" spans="8:21" ht="15">
      <c r="H216" s="535">
        <v>88</v>
      </c>
      <c r="I216" s="104"/>
      <c r="J216" s="235"/>
      <c r="K216" s="235"/>
      <c r="L216" s="84"/>
      <c r="M216" s="99"/>
      <c r="N216" s="84"/>
      <c r="O216" s="235"/>
      <c r="P216" s="84"/>
      <c r="Q216" s="84"/>
      <c r="R216" s="84"/>
      <c r="S216" s="156"/>
      <c r="T216" s="103"/>
      <c r="U216" s="533">
        <v>88</v>
      </c>
    </row>
    <row r="217" spans="8:21" ht="15">
      <c r="H217" s="535">
        <v>86</v>
      </c>
      <c r="I217" s="107"/>
      <c r="J217" s="235"/>
      <c r="K217" s="235"/>
      <c r="L217" s="97"/>
      <c r="M217" s="99"/>
      <c r="N217" s="235"/>
      <c r="O217" s="235"/>
      <c r="P217" s="84"/>
      <c r="Q217" s="84"/>
      <c r="R217" s="84"/>
      <c r="S217" s="157"/>
      <c r="T217" s="259"/>
      <c r="U217" s="533">
        <v>86</v>
      </c>
    </row>
    <row r="218" spans="8:21" ht="15.75" thickBot="1">
      <c r="H218" s="535">
        <v>84</v>
      </c>
      <c r="I218" s="108"/>
      <c r="J218" s="239"/>
      <c r="K218" s="239"/>
      <c r="L218" s="239"/>
      <c r="M218" s="109"/>
      <c r="N218" s="239"/>
      <c r="O218" s="239"/>
      <c r="P218" s="112"/>
      <c r="Q218" s="239"/>
      <c r="R218" s="239"/>
      <c r="S218" s="158"/>
      <c r="T218" s="118"/>
      <c r="U218" s="533">
        <v>84</v>
      </c>
    </row>
    <row r="219" spans="8:21" ht="15">
      <c r="H219" s="535">
        <v>82</v>
      </c>
      <c r="I219" s="281"/>
      <c r="J219" s="236"/>
      <c r="K219" s="236"/>
      <c r="L219" s="236"/>
      <c r="M219" s="100"/>
      <c r="N219" s="236"/>
      <c r="O219" s="236"/>
      <c r="P219" s="111"/>
      <c r="Q219" s="236"/>
      <c r="R219" s="236"/>
      <c r="S219" s="418"/>
      <c r="T219" s="119"/>
      <c r="U219" s="533">
        <v>82</v>
      </c>
    </row>
    <row r="220" spans="8:21" ht="15">
      <c r="H220" s="535">
        <v>80</v>
      </c>
      <c r="I220" s="282"/>
      <c r="J220" s="235"/>
      <c r="K220" s="235"/>
      <c r="L220" s="235"/>
      <c r="M220" s="99"/>
      <c r="N220" s="235"/>
      <c r="O220" s="235"/>
      <c r="P220" s="99"/>
      <c r="Q220" s="235"/>
      <c r="R220" s="235"/>
      <c r="S220" s="384"/>
      <c r="T220" s="117"/>
      <c r="U220" s="533">
        <v>80</v>
      </c>
    </row>
    <row r="221" spans="8:21" ht="15">
      <c r="H221" s="535">
        <v>78</v>
      </c>
      <c r="I221" s="282"/>
      <c r="J221" s="235"/>
      <c r="K221" s="235"/>
      <c r="L221" s="235"/>
      <c r="M221" s="99"/>
      <c r="N221" s="235"/>
      <c r="O221" s="235"/>
      <c r="P221" s="99"/>
      <c r="Q221" s="235"/>
      <c r="R221" s="235"/>
      <c r="S221" s="384"/>
      <c r="T221" s="117"/>
      <c r="U221" s="533">
        <v>78</v>
      </c>
    </row>
    <row r="222" spans="8:22" ht="16.5" thickBot="1">
      <c r="H222" s="535">
        <v>76</v>
      </c>
      <c r="I222" s="283"/>
      <c r="J222" s="239"/>
      <c r="K222" s="239"/>
      <c r="L222" s="239"/>
      <c r="M222" s="109"/>
      <c r="N222" s="239"/>
      <c r="O222" s="239"/>
      <c r="P222" s="109"/>
      <c r="Q222" s="239"/>
      <c r="R222" s="239"/>
      <c r="S222" s="385"/>
      <c r="T222" s="118"/>
      <c r="U222" s="545">
        <v>76</v>
      </c>
      <c r="V222" s="544" t="s">
        <v>565</v>
      </c>
    </row>
    <row r="223" spans="8:21" ht="15">
      <c r="H223" s="535">
        <v>74</v>
      </c>
      <c r="I223" s="281"/>
      <c r="J223" s="236"/>
      <c r="K223" s="236"/>
      <c r="L223" s="236"/>
      <c r="M223" s="100"/>
      <c r="N223" s="236"/>
      <c r="O223" s="236"/>
      <c r="P223" s="100"/>
      <c r="Q223" s="236"/>
      <c r="R223" s="236"/>
      <c r="S223" s="386"/>
      <c r="T223" s="119"/>
      <c r="U223" s="532">
        <v>74</v>
      </c>
    </row>
    <row r="224" spans="8:21" ht="15">
      <c r="H224" s="535">
        <v>72</v>
      </c>
      <c r="I224" s="282"/>
      <c r="J224" s="235"/>
      <c r="K224" s="235"/>
      <c r="L224" s="235"/>
      <c r="M224" s="99"/>
      <c r="N224" s="235"/>
      <c r="O224" s="235"/>
      <c r="P224" s="99"/>
      <c r="Q224" s="235"/>
      <c r="R224" s="235"/>
      <c r="S224" s="384"/>
      <c r="T224" s="117"/>
      <c r="U224" s="533">
        <v>72</v>
      </c>
    </row>
    <row r="225" spans="8:21" ht="15">
      <c r="H225" s="535">
        <v>70</v>
      </c>
      <c r="I225" s="282"/>
      <c r="J225" s="235"/>
      <c r="K225" s="235"/>
      <c r="L225" s="235"/>
      <c r="M225" s="99"/>
      <c r="N225" s="235"/>
      <c r="O225" s="235"/>
      <c r="P225" s="99"/>
      <c r="Q225" s="235"/>
      <c r="R225" s="235"/>
      <c r="S225" s="384"/>
      <c r="T225" s="117"/>
      <c r="U225" s="533">
        <v>70</v>
      </c>
    </row>
    <row r="226" spans="8:21" ht="15.75" thickBot="1">
      <c r="H226" s="535">
        <v>68</v>
      </c>
      <c r="I226" s="283"/>
      <c r="J226" s="239"/>
      <c r="K226" s="239"/>
      <c r="L226" s="239"/>
      <c r="M226" s="109"/>
      <c r="N226" s="239"/>
      <c r="O226" s="239"/>
      <c r="P226" s="109"/>
      <c r="Q226" s="239"/>
      <c r="R226" s="239"/>
      <c r="S226" s="385"/>
      <c r="T226" s="118"/>
      <c r="U226" s="533">
        <v>68</v>
      </c>
    </row>
    <row r="227" spans="8:21" ht="15">
      <c r="H227" s="535">
        <v>66</v>
      </c>
      <c r="I227" s="281"/>
      <c r="J227" s="236"/>
      <c r="K227" s="236"/>
      <c r="L227" s="236"/>
      <c r="M227" s="100"/>
      <c r="N227" s="236"/>
      <c r="O227" s="236"/>
      <c r="P227" s="100"/>
      <c r="Q227" s="236"/>
      <c r="R227" s="236"/>
      <c r="S227" s="386"/>
      <c r="T227" s="119"/>
      <c r="U227" s="533">
        <v>66</v>
      </c>
    </row>
    <row r="228" spans="8:21" ht="15.75" thickBot="1">
      <c r="H228" s="535">
        <v>64</v>
      </c>
      <c r="I228" s="284"/>
      <c r="J228" s="240"/>
      <c r="K228" s="240"/>
      <c r="L228" s="240"/>
      <c r="M228" s="218"/>
      <c r="N228" s="240"/>
      <c r="O228" s="240"/>
      <c r="P228" s="218"/>
      <c r="Q228" s="240"/>
      <c r="R228" s="240"/>
      <c r="S228" s="387"/>
      <c r="T228" s="219"/>
      <c r="U228" s="533">
        <v>64</v>
      </c>
    </row>
    <row r="229" spans="8:20" ht="16.5" thickBot="1">
      <c r="H229" s="102"/>
      <c r="I229" s="285" t="s">
        <v>188</v>
      </c>
      <c r="J229" s="241" t="s">
        <v>99</v>
      </c>
      <c r="K229" s="241" t="s">
        <v>196</v>
      </c>
      <c r="L229" s="241" t="s">
        <v>195</v>
      </c>
      <c r="M229" s="222" t="s">
        <v>193</v>
      </c>
      <c r="N229" s="241" t="s">
        <v>96</v>
      </c>
      <c r="O229" s="241" t="s">
        <v>94</v>
      </c>
      <c r="P229" s="222" t="s">
        <v>92</v>
      </c>
      <c r="Q229" s="241" t="s">
        <v>200</v>
      </c>
      <c r="R229" s="241" t="s">
        <v>204</v>
      </c>
      <c r="S229" s="241" t="s">
        <v>205</v>
      </c>
      <c r="T229" s="222" t="s">
        <v>91</v>
      </c>
    </row>
    <row r="230" spans="15:16" ht="16.5" thickBot="1">
      <c r="O230" s="87"/>
      <c r="P230" s="87"/>
    </row>
    <row r="231" spans="17:20" ht="15.75">
      <c r="Q231" s="776" t="s">
        <v>88</v>
      </c>
      <c r="R231" s="776"/>
      <c r="S231" s="820">
        <f ca="1">TODAY()</f>
        <v>41952</v>
      </c>
      <c r="T231" s="820"/>
    </row>
  </sheetData>
  <sheetProtection/>
  <mergeCells count="561">
    <mergeCell ref="G2:G4"/>
    <mergeCell ref="J8:J10"/>
    <mergeCell ref="K8:K10"/>
    <mergeCell ref="F14:G14"/>
    <mergeCell ref="J33:J35"/>
    <mergeCell ref="J140:J142"/>
    <mergeCell ref="K140:K142"/>
    <mergeCell ref="H115:H117"/>
    <mergeCell ref="I115:I117"/>
    <mergeCell ref="K111:K113"/>
    <mergeCell ref="J24:J27"/>
    <mergeCell ref="J137:J139"/>
    <mergeCell ref="J129:J133"/>
    <mergeCell ref="L111:L113"/>
    <mergeCell ref="K115:K117"/>
    <mergeCell ref="L115:L117"/>
    <mergeCell ref="J118:J122"/>
    <mergeCell ref="L129:L133"/>
    <mergeCell ref="L56:L59"/>
    <mergeCell ref="L66:L70"/>
    <mergeCell ref="L8:L10"/>
    <mergeCell ref="H2:H4"/>
    <mergeCell ref="U2:U4"/>
    <mergeCell ref="E5:E14"/>
    <mergeCell ref="H8:H10"/>
    <mergeCell ref="I8:I10"/>
    <mergeCell ref="Q8:Q10"/>
    <mergeCell ref="R8:R10"/>
    <mergeCell ref="O8:O10"/>
    <mergeCell ref="P8:P10"/>
    <mergeCell ref="M8:M10"/>
    <mergeCell ref="N8:N10"/>
    <mergeCell ref="K15:K17"/>
    <mergeCell ref="L15:L17"/>
    <mergeCell ref="M15:M17"/>
    <mergeCell ref="U8:U10"/>
    <mergeCell ref="U15:U17"/>
    <mergeCell ref="P15:P17"/>
    <mergeCell ref="Q15:Q17"/>
    <mergeCell ref="N15:N17"/>
    <mergeCell ref="E15:E21"/>
    <mergeCell ref="H15:H17"/>
    <mergeCell ref="I15:I17"/>
    <mergeCell ref="S8:S10"/>
    <mergeCell ref="T8:T10"/>
    <mergeCell ref="S15:S17"/>
    <mergeCell ref="T15:T17"/>
    <mergeCell ref="H18:H20"/>
    <mergeCell ref="I18:I20"/>
    <mergeCell ref="R15:R17"/>
    <mergeCell ref="O15:O17"/>
    <mergeCell ref="P18:P20"/>
    <mergeCell ref="M18:M20"/>
    <mergeCell ref="N18:N20"/>
    <mergeCell ref="J18:J20"/>
    <mergeCell ref="K18:K20"/>
    <mergeCell ref="L18:L20"/>
    <mergeCell ref="J15:J17"/>
    <mergeCell ref="U18:U20"/>
    <mergeCell ref="F21:G21"/>
    <mergeCell ref="E22:E30"/>
    <mergeCell ref="H24:H27"/>
    <mergeCell ref="I24:I27"/>
    <mergeCell ref="S18:S20"/>
    <mergeCell ref="T18:T20"/>
    <mergeCell ref="Q18:Q20"/>
    <mergeCell ref="R18:R20"/>
    <mergeCell ref="O18:O20"/>
    <mergeCell ref="U24:U27"/>
    <mergeCell ref="F30:G30"/>
    <mergeCell ref="R24:R27"/>
    <mergeCell ref="P24:P27"/>
    <mergeCell ref="Q24:Q27"/>
    <mergeCell ref="N24:N27"/>
    <mergeCell ref="O24:O27"/>
    <mergeCell ref="K24:K27"/>
    <mergeCell ref="L24:L27"/>
    <mergeCell ref="M24:M27"/>
    <mergeCell ref="E31:E38"/>
    <mergeCell ref="H33:H35"/>
    <mergeCell ref="I33:I35"/>
    <mergeCell ref="S24:S27"/>
    <mergeCell ref="T24:T27"/>
    <mergeCell ref="Q33:Q35"/>
    <mergeCell ref="N33:N35"/>
    <mergeCell ref="O33:O35"/>
    <mergeCell ref="K33:K35"/>
    <mergeCell ref="L33:L35"/>
    <mergeCell ref="M33:M35"/>
    <mergeCell ref="J41:J42"/>
    <mergeCell ref="S33:S35"/>
    <mergeCell ref="T33:T35"/>
    <mergeCell ref="U33:U35"/>
    <mergeCell ref="F38:G38"/>
    <mergeCell ref="L41:L42"/>
    <mergeCell ref="M41:M42"/>
    <mergeCell ref="S41:S42"/>
    <mergeCell ref="T41:T42"/>
    <mergeCell ref="E39:E46"/>
    <mergeCell ref="H41:H42"/>
    <mergeCell ref="I41:I42"/>
    <mergeCell ref="R33:R35"/>
    <mergeCell ref="P33:P35"/>
    <mergeCell ref="P41:P42"/>
    <mergeCell ref="Q41:Q42"/>
    <mergeCell ref="N41:N42"/>
    <mergeCell ref="O41:O42"/>
    <mergeCell ref="K41:K42"/>
    <mergeCell ref="U41:U42"/>
    <mergeCell ref="F46:G46"/>
    <mergeCell ref="E49:G49"/>
    <mergeCell ref="E50:E65"/>
    <mergeCell ref="F52:F55"/>
    <mergeCell ref="H52:H55"/>
    <mergeCell ref="I52:I55"/>
    <mergeCell ref="R41:R42"/>
    <mergeCell ref="F56:F59"/>
    <mergeCell ref="H56:H59"/>
    <mergeCell ref="I56:I59"/>
    <mergeCell ref="S52:S55"/>
    <mergeCell ref="Q52:Q55"/>
    <mergeCell ref="R52:R55"/>
    <mergeCell ref="N52:N55"/>
    <mergeCell ref="O52:O55"/>
    <mergeCell ref="P52:P55"/>
    <mergeCell ref="L52:L55"/>
    <mergeCell ref="N56:N59"/>
    <mergeCell ref="J56:J59"/>
    <mergeCell ref="T52:T55"/>
    <mergeCell ref="U52:U55"/>
    <mergeCell ref="M52:M55"/>
    <mergeCell ref="J52:J55"/>
    <mergeCell ref="K52:K55"/>
    <mergeCell ref="U56:U59"/>
    <mergeCell ref="I60:I64"/>
    <mergeCell ref="J60:J64"/>
    <mergeCell ref="S56:S59"/>
    <mergeCell ref="T56:T59"/>
    <mergeCell ref="Q56:Q59"/>
    <mergeCell ref="R56:R59"/>
    <mergeCell ref="O56:O59"/>
    <mergeCell ref="P56:P59"/>
    <mergeCell ref="M56:M59"/>
    <mergeCell ref="K56:K59"/>
    <mergeCell ref="U60:U64"/>
    <mergeCell ref="F65:G65"/>
    <mergeCell ref="E66:E78"/>
    <mergeCell ref="F66:F68"/>
    <mergeCell ref="H66:H70"/>
    <mergeCell ref="I66:I70"/>
    <mergeCell ref="R60:R64"/>
    <mergeCell ref="P60:P64"/>
    <mergeCell ref="Q60:Q64"/>
    <mergeCell ref="N60:N64"/>
    <mergeCell ref="M66:M70"/>
    <mergeCell ref="J66:J70"/>
    <mergeCell ref="K66:K70"/>
    <mergeCell ref="S60:S64"/>
    <mergeCell ref="T60:T64"/>
    <mergeCell ref="O60:O64"/>
    <mergeCell ref="K60:K64"/>
    <mergeCell ref="L60:L64"/>
    <mergeCell ref="M60:M64"/>
    <mergeCell ref="T66:T70"/>
    <mergeCell ref="U66:U70"/>
    <mergeCell ref="H71:H75"/>
    <mergeCell ref="I71:I76"/>
    <mergeCell ref="S66:S70"/>
    <mergeCell ref="Q66:Q70"/>
    <mergeCell ref="R66:R70"/>
    <mergeCell ref="N66:N70"/>
    <mergeCell ref="O66:O70"/>
    <mergeCell ref="P66:P70"/>
    <mergeCell ref="U71:U75"/>
    <mergeCell ref="Q71:Q76"/>
    <mergeCell ref="R71:R76"/>
    <mergeCell ref="O71:O76"/>
    <mergeCell ref="P71:P76"/>
    <mergeCell ref="M71:M76"/>
    <mergeCell ref="N71:N76"/>
    <mergeCell ref="F78:G78"/>
    <mergeCell ref="E79:E88"/>
    <mergeCell ref="H80:H85"/>
    <mergeCell ref="I80:I85"/>
    <mergeCell ref="S71:S76"/>
    <mergeCell ref="T71:T76"/>
    <mergeCell ref="J71:J76"/>
    <mergeCell ref="K71:K76"/>
    <mergeCell ref="L71:L76"/>
    <mergeCell ref="N80:N85"/>
    <mergeCell ref="O80:O85"/>
    <mergeCell ref="K80:K85"/>
    <mergeCell ref="L80:L85"/>
    <mergeCell ref="M80:M85"/>
    <mergeCell ref="J80:J85"/>
    <mergeCell ref="J86:J87"/>
    <mergeCell ref="K86:K87"/>
    <mergeCell ref="O86:O87"/>
    <mergeCell ref="S80:S85"/>
    <mergeCell ref="T80:T85"/>
    <mergeCell ref="U80:U85"/>
    <mergeCell ref="H86:H87"/>
    <mergeCell ref="I86:I87"/>
    <mergeCell ref="R80:R85"/>
    <mergeCell ref="P80:P85"/>
    <mergeCell ref="Q80:Q85"/>
    <mergeCell ref="R86:R87"/>
    <mergeCell ref="N86:N87"/>
    <mergeCell ref="P86:P87"/>
    <mergeCell ref="L86:L87"/>
    <mergeCell ref="M86:M87"/>
    <mergeCell ref="T86:T87"/>
    <mergeCell ref="U86:U87"/>
    <mergeCell ref="F88:G88"/>
    <mergeCell ref="E89:E93"/>
    <mergeCell ref="F93:G93"/>
    <mergeCell ref="E94:E97"/>
    <mergeCell ref="H94:H95"/>
    <mergeCell ref="I94:I95"/>
    <mergeCell ref="S86:S87"/>
    <mergeCell ref="Q86:Q87"/>
    <mergeCell ref="N94:N95"/>
    <mergeCell ref="O94:O95"/>
    <mergeCell ref="K94:K95"/>
    <mergeCell ref="L94:L95"/>
    <mergeCell ref="M94:M95"/>
    <mergeCell ref="J94:J95"/>
    <mergeCell ref="E99:G99"/>
    <mergeCell ref="I100:I102"/>
    <mergeCell ref="S94:S95"/>
    <mergeCell ref="N100:N102"/>
    <mergeCell ref="O100:O102"/>
    <mergeCell ref="P100:P102"/>
    <mergeCell ref="L100:L102"/>
    <mergeCell ref="T100:T102"/>
    <mergeCell ref="G101:G102"/>
    <mergeCell ref="H101:H102"/>
    <mergeCell ref="T94:T95"/>
    <mergeCell ref="U94:U95"/>
    <mergeCell ref="F97:G97"/>
    <mergeCell ref="E98:G98"/>
    <mergeCell ref="R94:R95"/>
    <mergeCell ref="P94:P95"/>
    <mergeCell ref="Q94:Q95"/>
    <mergeCell ref="H108:H109"/>
    <mergeCell ref="I108:I109"/>
    <mergeCell ref="R104:R107"/>
    <mergeCell ref="M100:M102"/>
    <mergeCell ref="J100:J102"/>
    <mergeCell ref="K100:K102"/>
    <mergeCell ref="O104:O107"/>
    <mergeCell ref="K104:K107"/>
    <mergeCell ref="L104:L107"/>
    <mergeCell ref="J104:J107"/>
    <mergeCell ref="U101:U102"/>
    <mergeCell ref="E103:E114"/>
    <mergeCell ref="H104:H107"/>
    <mergeCell ref="I104:I107"/>
    <mergeCell ref="S100:S102"/>
    <mergeCell ref="Q100:Q102"/>
    <mergeCell ref="S104:S107"/>
    <mergeCell ref="T104:T107"/>
    <mergeCell ref="U104:U107"/>
    <mergeCell ref="R100:R102"/>
    <mergeCell ref="Q108:Q109"/>
    <mergeCell ref="R108:R109"/>
    <mergeCell ref="O108:O109"/>
    <mergeCell ref="P104:P107"/>
    <mergeCell ref="Q104:Q107"/>
    <mergeCell ref="N104:N107"/>
    <mergeCell ref="M104:M107"/>
    <mergeCell ref="P111:P113"/>
    <mergeCell ref="M111:M113"/>
    <mergeCell ref="N111:N113"/>
    <mergeCell ref="J108:J109"/>
    <mergeCell ref="K108:K109"/>
    <mergeCell ref="L108:L109"/>
    <mergeCell ref="U108:U109"/>
    <mergeCell ref="H111:H113"/>
    <mergeCell ref="I111:I113"/>
    <mergeCell ref="J111:J113"/>
    <mergeCell ref="S108:S109"/>
    <mergeCell ref="T108:T109"/>
    <mergeCell ref="P108:P109"/>
    <mergeCell ref="M108:M109"/>
    <mergeCell ref="N108:N109"/>
    <mergeCell ref="O111:O113"/>
    <mergeCell ref="O115:O117"/>
    <mergeCell ref="U111:U113"/>
    <mergeCell ref="F114:G114"/>
    <mergeCell ref="E115:E123"/>
    <mergeCell ref="J115:J117"/>
    <mergeCell ref="M115:M117"/>
    <mergeCell ref="S111:S113"/>
    <mergeCell ref="T111:T113"/>
    <mergeCell ref="Q111:Q113"/>
    <mergeCell ref="R111:R113"/>
    <mergeCell ref="J124:J127"/>
    <mergeCell ref="S115:S117"/>
    <mergeCell ref="T115:T117"/>
    <mergeCell ref="U115:U117"/>
    <mergeCell ref="H118:H122"/>
    <mergeCell ref="I118:I122"/>
    <mergeCell ref="R115:R117"/>
    <mergeCell ref="P115:P117"/>
    <mergeCell ref="Q115:Q117"/>
    <mergeCell ref="N115:N117"/>
    <mergeCell ref="F123:G123"/>
    <mergeCell ref="E124:E136"/>
    <mergeCell ref="H124:H127"/>
    <mergeCell ref="I124:I127"/>
    <mergeCell ref="R118:R122"/>
    <mergeCell ref="P118:P122"/>
    <mergeCell ref="H129:H133"/>
    <mergeCell ref="N118:N122"/>
    <mergeCell ref="O118:O122"/>
    <mergeCell ref="K118:K122"/>
    <mergeCell ref="K129:K133"/>
    <mergeCell ref="S118:S122"/>
    <mergeCell ref="T118:T122"/>
    <mergeCell ref="U118:U122"/>
    <mergeCell ref="L118:L122"/>
    <mergeCell ref="M118:M122"/>
    <mergeCell ref="Q118:Q122"/>
    <mergeCell ref="R129:R133"/>
    <mergeCell ref="I129:I133"/>
    <mergeCell ref="R124:R127"/>
    <mergeCell ref="P124:P127"/>
    <mergeCell ref="Q124:Q127"/>
    <mergeCell ref="N124:N127"/>
    <mergeCell ref="O124:O127"/>
    <mergeCell ref="K124:K127"/>
    <mergeCell ref="N129:N133"/>
    <mergeCell ref="L124:L127"/>
    <mergeCell ref="M124:M127"/>
    <mergeCell ref="J134:J135"/>
    <mergeCell ref="K134:K135"/>
    <mergeCell ref="M129:M133"/>
    <mergeCell ref="S124:S127"/>
    <mergeCell ref="T124:T127"/>
    <mergeCell ref="U124:U127"/>
    <mergeCell ref="S129:S133"/>
    <mergeCell ref="T129:T133"/>
    <mergeCell ref="U129:U133"/>
    <mergeCell ref="P129:P133"/>
    <mergeCell ref="Q134:Q135"/>
    <mergeCell ref="R134:R135"/>
    <mergeCell ref="N134:N135"/>
    <mergeCell ref="M134:M135"/>
    <mergeCell ref="O129:O133"/>
    <mergeCell ref="O134:O135"/>
    <mergeCell ref="P134:P135"/>
    <mergeCell ref="Q129:Q133"/>
    <mergeCell ref="T134:T135"/>
    <mergeCell ref="S137:S139"/>
    <mergeCell ref="T137:T139"/>
    <mergeCell ref="M137:M139"/>
    <mergeCell ref="U134:U135"/>
    <mergeCell ref="F136:G136"/>
    <mergeCell ref="H134:H135"/>
    <mergeCell ref="I134:I135"/>
    <mergeCell ref="L134:L135"/>
    <mergeCell ref="S134:S135"/>
    <mergeCell ref="S140:S142"/>
    <mergeCell ref="T140:T142"/>
    <mergeCell ref="N140:N142"/>
    <mergeCell ref="O140:O142"/>
    <mergeCell ref="M140:M142"/>
    <mergeCell ref="U137:U139"/>
    <mergeCell ref="R137:R139"/>
    <mergeCell ref="P137:P139"/>
    <mergeCell ref="Q137:Q139"/>
    <mergeCell ref="N137:N139"/>
    <mergeCell ref="Q140:Q142"/>
    <mergeCell ref="H137:H139"/>
    <mergeCell ref="H140:H142"/>
    <mergeCell ref="I140:I142"/>
    <mergeCell ref="N143:N144"/>
    <mergeCell ref="K143:K144"/>
    <mergeCell ref="O137:O139"/>
    <mergeCell ref="K137:K139"/>
    <mergeCell ref="L137:L139"/>
    <mergeCell ref="L143:L144"/>
    <mergeCell ref="K146:K148"/>
    <mergeCell ref="L146:L148"/>
    <mergeCell ref="M146:M148"/>
    <mergeCell ref="U140:U142"/>
    <mergeCell ref="L140:L142"/>
    <mergeCell ref="P143:P144"/>
    <mergeCell ref="M143:M144"/>
    <mergeCell ref="U143:U144"/>
    <mergeCell ref="R140:R142"/>
    <mergeCell ref="P140:P142"/>
    <mergeCell ref="I146:I148"/>
    <mergeCell ref="E137:E145"/>
    <mergeCell ref="I137:I139"/>
    <mergeCell ref="J146:J148"/>
    <mergeCell ref="F145:G145"/>
    <mergeCell ref="J143:J144"/>
    <mergeCell ref="H143:H144"/>
    <mergeCell ref="I143:I144"/>
    <mergeCell ref="T143:T144"/>
    <mergeCell ref="Q143:Q144"/>
    <mergeCell ref="R143:R144"/>
    <mergeCell ref="O143:O144"/>
    <mergeCell ref="S146:S148"/>
    <mergeCell ref="T146:T148"/>
    <mergeCell ref="S143:S144"/>
    <mergeCell ref="O146:O148"/>
    <mergeCell ref="U146:U148"/>
    <mergeCell ref="F149:G149"/>
    <mergeCell ref="E150:E154"/>
    <mergeCell ref="F154:G154"/>
    <mergeCell ref="R146:R148"/>
    <mergeCell ref="P146:P148"/>
    <mergeCell ref="Q146:Q148"/>
    <mergeCell ref="N146:N148"/>
    <mergeCell ref="E146:E149"/>
    <mergeCell ref="H146:H148"/>
    <mergeCell ref="J155:J157"/>
    <mergeCell ref="K155:K157"/>
    <mergeCell ref="L155:L157"/>
    <mergeCell ref="E155:E160"/>
    <mergeCell ref="H155:H157"/>
    <mergeCell ref="I155:I157"/>
    <mergeCell ref="H158:H159"/>
    <mergeCell ref="I158:I159"/>
    <mergeCell ref="J158:J159"/>
    <mergeCell ref="S155:S157"/>
    <mergeCell ref="T155:T157"/>
    <mergeCell ref="U155:U157"/>
    <mergeCell ref="Q155:Q157"/>
    <mergeCell ref="R155:R157"/>
    <mergeCell ref="O155:O157"/>
    <mergeCell ref="P155:P157"/>
    <mergeCell ref="M155:M157"/>
    <mergeCell ref="N155:N157"/>
    <mergeCell ref="Q158:Q159"/>
    <mergeCell ref="N158:N159"/>
    <mergeCell ref="O158:O159"/>
    <mergeCell ref="K158:K159"/>
    <mergeCell ref="L158:L159"/>
    <mergeCell ref="M158:M159"/>
    <mergeCell ref="E164:E169"/>
    <mergeCell ref="H164:H168"/>
    <mergeCell ref="I164:I168"/>
    <mergeCell ref="S158:S159"/>
    <mergeCell ref="T158:T159"/>
    <mergeCell ref="U158:U159"/>
    <mergeCell ref="F160:G160"/>
    <mergeCell ref="E161:G161"/>
    <mergeCell ref="R158:R159"/>
    <mergeCell ref="P158:P159"/>
    <mergeCell ref="H170:H171"/>
    <mergeCell ref="I170:I171"/>
    <mergeCell ref="R164:R168"/>
    <mergeCell ref="P164:P168"/>
    <mergeCell ref="Q164:Q168"/>
    <mergeCell ref="N164:N168"/>
    <mergeCell ref="O164:O168"/>
    <mergeCell ref="K164:K168"/>
    <mergeCell ref="L164:L168"/>
    <mergeCell ref="J170:J171"/>
    <mergeCell ref="K170:K171"/>
    <mergeCell ref="S164:S168"/>
    <mergeCell ref="T164:T168"/>
    <mergeCell ref="U164:U168"/>
    <mergeCell ref="F169:G169"/>
    <mergeCell ref="M164:M168"/>
    <mergeCell ref="J164:J168"/>
    <mergeCell ref="R170:R171"/>
    <mergeCell ref="N170:N171"/>
    <mergeCell ref="O170:O171"/>
    <mergeCell ref="P170:P171"/>
    <mergeCell ref="L170:L171"/>
    <mergeCell ref="M170:M171"/>
    <mergeCell ref="T170:T171"/>
    <mergeCell ref="U170:U171"/>
    <mergeCell ref="S170:S171"/>
    <mergeCell ref="Q170:Q171"/>
    <mergeCell ref="L176:L177"/>
    <mergeCell ref="M176:M177"/>
    <mergeCell ref="J176:J177"/>
    <mergeCell ref="F173:G173"/>
    <mergeCell ref="E174:E175"/>
    <mergeCell ref="F175:G175"/>
    <mergeCell ref="E176:E181"/>
    <mergeCell ref="H176:H177"/>
    <mergeCell ref="I176:I177"/>
    <mergeCell ref="E170:E173"/>
    <mergeCell ref="S176:S177"/>
    <mergeCell ref="T176:T177"/>
    <mergeCell ref="H178:H179"/>
    <mergeCell ref="I178:I179"/>
    <mergeCell ref="R176:R177"/>
    <mergeCell ref="P176:P177"/>
    <mergeCell ref="Q176:Q177"/>
    <mergeCell ref="N176:N177"/>
    <mergeCell ref="O176:O177"/>
    <mergeCell ref="K176:K177"/>
    <mergeCell ref="O178:O179"/>
    <mergeCell ref="P178:P179"/>
    <mergeCell ref="M178:M179"/>
    <mergeCell ref="N178:N179"/>
    <mergeCell ref="J178:J179"/>
    <mergeCell ref="K178:K179"/>
    <mergeCell ref="L178:L179"/>
    <mergeCell ref="U178:U179"/>
    <mergeCell ref="F181:G181"/>
    <mergeCell ref="E182:G182"/>
    <mergeCell ref="E183:E187"/>
    <mergeCell ref="H183:H184"/>
    <mergeCell ref="I183:I184"/>
    <mergeCell ref="S178:S179"/>
    <mergeCell ref="T178:T179"/>
    <mergeCell ref="Q178:Q179"/>
    <mergeCell ref="R178:R179"/>
    <mergeCell ref="O183:O184"/>
    <mergeCell ref="P183:P184"/>
    <mergeCell ref="L183:L184"/>
    <mergeCell ref="M183:M184"/>
    <mergeCell ref="J183:J184"/>
    <mergeCell ref="K183:K184"/>
    <mergeCell ref="T183:T184"/>
    <mergeCell ref="U183:U184"/>
    <mergeCell ref="F187:G187"/>
    <mergeCell ref="E188:E191"/>
    <mergeCell ref="H188:H189"/>
    <mergeCell ref="I188:I189"/>
    <mergeCell ref="S183:S184"/>
    <mergeCell ref="Q183:Q184"/>
    <mergeCell ref="R183:R184"/>
    <mergeCell ref="N183:N184"/>
    <mergeCell ref="O188:O189"/>
    <mergeCell ref="P188:P189"/>
    <mergeCell ref="L188:L189"/>
    <mergeCell ref="M188:M189"/>
    <mergeCell ref="J188:J189"/>
    <mergeCell ref="K188:K189"/>
    <mergeCell ref="T188:T189"/>
    <mergeCell ref="U188:U189"/>
    <mergeCell ref="F191:G191"/>
    <mergeCell ref="E192:E196"/>
    <mergeCell ref="F196:G196"/>
    <mergeCell ref="E197:G197"/>
    <mergeCell ref="S188:S189"/>
    <mergeCell ref="Q188:Q189"/>
    <mergeCell ref="R188:R189"/>
    <mergeCell ref="N188:N189"/>
    <mergeCell ref="A205:H205"/>
    <mergeCell ref="A206:H206"/>
    <mergeCell ref="A207:H207"/>
    <mergeCell ref="E198:G198"/>
    <mergeCell ref="A201:H201"/>
    <mergeCell ref="A202:H202"/>
    <mergeCell ref="S231:T231"/>
    <mergeCell ref="Q231:R231"/>
    <mergeCell ref="G210:H210"/>
    <mergeCell ref="G211:H211"/>
    <mergeCell ref="A208:H208"/>
    <mergeCell ref="A209:H209"/>
  </mergeCells>
  <printOptions/>
  <pageMargins left="0.75" right="0.75" top="0.29" bottom="0.29" header="0.21" footer="0.23"/>
  <pageSetup orientation="landscape" paperSize="9" scale="50" r:id="rId1"/>
</worksheet>
</file>

<file path=xl/worksheets/sheet5.xml><?xml version="1.0" encoding="utf-8"?>
<worksheet xmlns="http://schemas.openxmlformats.org/spreadsheetml/2006/main" xmlns:r="http://schemas.openxmlformats.org/officeDocument/2006/relationships">
  <dimension ref="A2:X230"/>
  <sheetViews>
    <sheetView zoomScale="70" zoomScaleNormal="70" zoomScalePageLayoutView="0" workbookViewId="0" topLeftCell="A204">
      <selection activeCell="S236" sqref="S236"/>
    </sheetView>
  </sheetViews>
  <sheetFormatPr defaultColWidth="9.140625" defaultRowHeight="12.75"/>
  <cols>
    <col min="1" max="4" width="0.2890625" style="0" customWidth="1"/>
    <col min="5" max="5" width="11.140625" style="0" customWidth="1"/>
    <col min="6" max="6" width="11.00390625" style="0" customWidth="1"/>
    <col min="7" max="7" width="5.8515625" style="0" customWidth="1"/>
    <col min="8" max="8" width="9.00390625" style="0" customWidth="1"/>
    <col min="9" max="20" width="10.7109375" style="0" customWidth="1"/>
    <col min="21" max="21" width="6.7109375" style="0" customWidth="1"/>
  </cols>
  <sheetData>
    <row r="1" ht="15.75" customHeight="1" thickBot="1"/>
    <row r="2" spans="6:21" ht="15.75">
      <c r="F2" s="193"/>
      <c r="G2" s="674" t="s">
        <v>35</v>
      </c>
      <c r="H2" s="628" t="s">
        <v>215</v>
      </c>
      <c r="I2" s="204"/>
      <c r="J2" s="204"/>
      <c r="K2" s="204"/>
      <c r="L2" s="204"/>
      <c r="M2" s="204"/>
      <c r="N2" s="204"/>
      <c r="O2" s="204"/>
      <c r="P2" s="204"/>
      <c r="Q2" s="204"/>
      <c r="R2" s="204"/>
      <c r="S2" s="204"/>
      <c r="T2" s="204"/>
      <c r="U2" s="628" t="s">
        <v>215</v>
      </c>
    </row>
    <row r="3" spans="6:24" ht="16.5" thickBot="1">
      <c r="F3" s="189"/>
      <c r="G3" s="675"/>
      <c r="H3" s="629"/>
      <c r="I3" s="338" t="s">
        <v>187</v>
      </c>
      <c r="J3" s="335" t="s">
        <v>357</v>
      </c>
      <c r="K3" s="335" t="s">
        <v>190</v>
      </c>
      <c r="L3" s="335" t="s">
        <v>186</v>
      </c>
      <c r="M3" s="338" t="s">
        <v>197</v>
      </c>
      <c r="N3" s="338" t="s">
        <v>224</v>
      </c>
      <c r="O3" s="338" t="s">
        <v>198</v>
      </c>
      <c r="P3" s="338" t="s">
        <v>199</v>
      </c>
      <c r="Q3" s="338" t="s">
        <v>403</v>
      </c>
      <c r="R3" s="338" t="s">
        <v>203</v>
      </c>
      <c r="S3" s="344" t="s">
        <v>234</v>
      </c>
      <c r="T3" s="339" t="s">
        <v>206</v>
      </c>
      <c r="U3" s="629"/>
      <c r="W3" s="537" t="s">
        <v>562</v>
      </c>
      <c r="X3" s="80"/>
    </row>
    <row r="4" spans="6:21" ht="15.75" customHeight="1" thickBot="1">
      <c r="F4" s="7" t="s">
        <v>34</v>
      </c>
      <c r="G4" s="676"/>
      <c r="H4" s="630"/>
      <c r="I4" s="81" t="s">
        <v>79</v>
      </c>
      <c r="J4" s="81" t="s">
        <v>79</v>
      </c>
      <c r="K4" s="81" t="s">
        <v>79</v>
      </c>
      <c r="L4" s="81" t="s">
        <v>79</v>
      </c>
      <c r="M4" s="81" t="s">
        <v>79</v>
      </c>
      <c r="N4" s="81" t="s">
        <v>79</v>
      </c>
      <c r="O4" s="81" t="s">
        <v>79</v>
      </c>
      <c r="P4" s="81" t="s">
        <v>79</v>
      </c>
      <c r="Q4" s="81" t="s">
        <v>79</v>
      </c>
      <c r="R4" s="81" t="s">
        <v>79</v>
      </c>
      <c r="S4" s="81" t="s">
        <v>79</v>
      </c>
      <c r="T4" s="81" t="s">
        <v>79</v>
      </c>
      <c r="U4" s="630"/>
    </row>
    <row r="5" spans="5:24" ht="15">
      <c r="E5" s="639" t="s">
        <v>317</v>
      </c>
      <c r="F5" s="445" t="s">
        <v>235</v>
      </c>
      <c r="G5" s="446">
        <v>10</v>
      </c>
      <c r="H5" s="447">
        <v>10</v>
      </c>
      <c r="I5" s="372">
        <v>7</v>
      </c>
      <c r="J5" s="389">
        <v>8</v>
      </c>
      <c r="K5" s="389">
        <v>9</v>
      </c>
      <c r="L5" s="389">
        <v>9</v>
      </c>
      <c r="M5" s="389">
        <v>8</v>
      </c>
      <c r="N5" s="389">
        <v>9</v>
      </c>
      <c r="O5" s="389">
        <v>8</v>
      </c>
      <c r="P5" s="389">
        <v>9</v>
      </c>
      <c r="Q5" s="389">
        <v>7</v>
      </c>
      <c r="R5" s="389">
        <v>9</v>
      </c>
      <c r="S5" s="389">
        <v>8</v>
      </c>
      <c r="T5" s="389">
        <v>9</v>
      </c>
      <c r="U5" s="447">
        <v>10</v>
      </c>
      <c r="W5" s="199"/>
      <c r="X5" s="194" t="s">
        <v>358</v>
      </c>
    </row>
    <row r="6" spans="5:24" ht="15">
      <c r="E6" s="640"/>
      <c r="F6" s="185" t="s">
        <v>236</v>
      </c>
      <c r="G6" s="9">
        <v>10</v>
      </c>
      <c r="H6" s="11">
        <v>10</v>
      </c>
      <c r="I6" s="371">
        <v>10</v>
      </c>
      <c r="J6" s="388">
        <v>10</v>
      </c>
      <c r="K6" s="388">
        <v>10</v>
      </c>
      <c r="L6" s="388">
        <v>10</v>
      </c>
      <c r="M6" s="388">
        <v>10</v>
      </c>
      <c r="N6" s="388">
        <v>6</v>
      </c>
      <c r="O6" s="388">
        <v>10</v>
      </c>
      <c r="P6" s="388">
        <v>10</v>
      </c>
      <c r="Q6" s="388">
        <v>10</v>
      </c>
      <c r="R6" s="388">
        <v>10</v>
      </c>
      <c r="S6" s="388">
        <v>10</v>
      </c>
      <c r="T6" s="388">
        <v>10</v>
      </c>
      <c r="U6" s="11">
        <v>10</v>
      </c>
      <c r="W6" s="200"/>
      <c r="X6" s="202" t="s">
        <v>359</v>
      </c>
    </row>
    <row r="7" spans="5:24" ht="15.75" customHeight="1">
      <c r="E7" s="640"/>
      <c r="F7" s="173" t="s">
        <v>237</v>
      </c>
      <c r="G7" s="20">
        <v>20</v>
      </c>
      <c r="H7" s="11">
        <v>20</v>
      </c>
      <c r="I7" s="41">
        <v>10</v>
      </c>
      <c r="J7" s="425">
        <v>17</v>
      </c>
      <c r="K7" s="425">
        <v>20</v>
      </c>
      <c r="L7" s="425">
        <v>20</v>
      </c>
      <c r="M7" s="425">
        <v>17</v>
      </c>
      <c r="N7" s="425">
        <v>14</v>
      </c>
      <c r="O7" s="425">
        <v>15</v>
      </c>
      <c r="P7" s="425">
        <v>17</v>
      </c>
      <c r="Q7" s="425">
        <v>20</v>
      </c>
      <c r="R7" s="425">
        <v>17</v>
      </c>
      <c r="S7" s="425">
        <v>20</v>
      </c>
      <c r="T7" s="425">
        <v>20</v>
      </c>
      <c r="U7" s="11">
        <v>20</v>
      </c>
      <c r="W7" s="201"/>
      <c r="X7" s="202" t="s">
        <v>360</v>
      </c>
    </row>
    <row r="8" spans="5:23" ht="15">
      <c r="E8" s="640"/>
      <c r="F8" s="173" t="s">
        <v>238</v>
      </c>
      <c r="G8" s="20">
        <v>20</v>
      </c>
      <c r="H8" s="632">
        <v>40</v>
      </c>
      <c r="I8" s="743">
        <v>28</v>
      </c>
      <c r="J8" s="737">
        <v>29</v>
      </c>
      <c r="K8" s="737">
        <v>32</v>
      </c>
      <c r="L8" s="737">
        <v>39</v>
      </c>
      <c r="M8" s="737">
        <v>37</v>
      </c>
      <c r="N8" s="737">
        <v>36</v>
      </c>
      <c r="O8" s="737">
        <v>28</v>
      </c>
      <c r="P8" s="737">
        <v>38</v>
      </c>
      <c r="Q8" s="737">
        <v>38</v>
      </c>
      <c r="R8" s="737">
        <v>40</v>
      </c>
      <c r="S8" s="737">
        <v>36</v>
      </c>
      <c r="T8" s="737">
        <v>30</v>
      </c>
      <c r="U8" s="632">
        <v>40</v>
      </c>
      <c r="W8" s="26"/>
    </row>
    <row r="9" spans="5:23" ht="15">
      <c r="E9" s="640"/>
      <c r="F9" s="173" t="s">
        <v>239</v>
      </c>
      <c r="G9" s="20">
        <v>10</v>
      </c>
      <c r="H9" s="632"/>
      <c r="I9" s="743"/>
      <c r="J9" s="737"/>
      <c r="K9" s="737"/>
      <c r="L9" s="737"/>
      <c r="M9" s="737"/>
      <c r="N9" s="737"/>
      <c r="O9" s="737"/>
      <c r="P9" s="737"/>
      <c r="Q9" s="737"/>
      <c r="R9" s="737"/>
      <c r="S9" s="737"/>
      <c r="T9" s="737"/>
      <c r="U9" s="632"/>
      <c r="W9" s="26"/>
    </row>
    <row r="10" spans="5:24" ht="15">
      <c r="E10" s="640"/>
      <c r="F10" s="173" t="s">
        <v>240</v>
      </c>
      <c r="G10" s="20">
        <v>10</v>
      </c>
      <c r="H10" s="632"/>
      <c r="I10" s="743"/>
      <c r="J10" s="737"/>
      <c r="K10" s="737"/>
      <c r="L10" s="737"/>
      <c r="M10" s="737"/>
      <c r="N10" s="737"/>
      <c r="O10" s="737"/>
      <c r="P10" s="737"/>
      <c r="Q10" s="737"/>
      <c r="R10" s="737"/>
      <c r="S10" s="737"/>
      <c r="T10" s="737"/>
      <c r="U10" s="632"/>
      <c r="W10" s="467"/>
      <c r="X10" s="307" t="s">
        <v>361</v>
      </c>
    </row>
    <row r="11" spans="5:23" ht="15">
      <c r="E11" s="640"/>
      <c r="F11" s="173" t="s">
        <v>241</v>
      </c>
      <c r="G11" s="20">
        <v>10</v>
      </c>
      <c r="H11" s="22">
        <v>10</v>
      </c>
      <c r="I11" s="41">
        <v>10</v>
      </c>
      <c r="J11" s="425">
        <v>10</v>
      </c>
      <c r="K11" s="425">
        <v>10</v>
      </c>
      <c r="L11" s="425">
        <v>10</v>
      </c>
      <c r="M11" s="425">
        <v>6</v>
      </c>
      <c r="N11" s="425">
        <v>10</v>
      </c>
      <c r="O11" s="425">
        <v>10</v>
      </c>
      <c r="P11" s="425">
        <v>10</v>
      </c>
      <c r="Q11" s="425">
        <v>3</v>
      </c>
      <c r="R11" s="425">
        <v>10</v>
      </c>
      <c r="S11" s="425">
        <v>10</v>
      </c>
      <c r="T11" s="425">
        <v>8</v>
      </c>
      <c r="U11" s="22">
        <v>10</v>
      </c>
      <c r="W11" s="270"/>
    </row>
    <row r="12" spans="5:23" ht="15">
      <c r="E12" s="640"/>
      <c r="F12" s="191" t="s">
        <v>242</v>
      </c>
      <c r="G12" s="20">
        <v>20</v>
      </c>
      <c r="H12" s="169">
        <v>20</v>
      </c>
      <c r="I12" s="41">
        <v>12</v>
      </c>
      <c r="J12" s="425">
        <v>9</v>
      </c>
      <c r="K12" s="425">
        <v>12</v>
      </c>
      <c r="L12" s="425">
        <v>12</v>
      </c>
      <c r="M12" s="425">
        <v>13</v>
      </c>
      <c r="N12" s="425">
        <v>20</v>
      </c>
      <c r="O12" s="425">
        <v>14</v>
      </c>
      <c r="P12" s="425">
        <v>15</v>
      </c>
      <c r="Q12" s="425">
        <v>12</v>
      </c>
      <c r="R12" s="425">
        <v>13</v>
      </c>
      <c r="S12" s="425">
        <v>16</v>
      </c>
      <c r="T12" s="425">
        <v>15</v>
      </c>
      <c r="U12" s="169">
        <v>20</v>
      </c>
      <c r="W12" s="270"/>
    </row>
    <row r="13" spans="1:24" ht="15.75" thickBot="1">
      <c r="A13" s="65"/>
      <c r="B13" s="65"/>
      <c r="C13" s="65"/>
      <c r="D13" s="65"/>
      <c r="E13" s="640"/>
      <c r="F13" s="148" t="s">
        <v>243</v>
      </c>
      <c r="G13" s="14">
        <v>10</v>
      </c>
      <c r="H13" s="18">
        <v>10</v>
      </c>
      <c r="I13" s="43">
        <v>8</v>
      </c>
      <c r="J13" s="427">
        <v>7</v>
      </c>
      <c r="K13" s="427">
        <v>7</v>
      </c>
      <c r="L13" s="427">
        <v>10</v>
      </c>
      <c r="M13" s="427">
        <v>10</v>
      </c>
      <c r="N13" s="427">
        <v>10</v>
      </c>
      <c r="O13" s="427">
        <v>8</v>
      </c>
      <c r="P13" s="427">
        <v>10</v>
      </c>
      <c r="Q13" s="427">
        <v>7</v>
      </c>
      <c r="R13" s="427">
        <v>10</v>
      </c>
      <c r="S13" s="427">
        <v>10</v>
      </c>
      <c r="T13" s="427">
        <v>6</v>
      </c>
      <c r="U13" s="18">
        <v>10</v>
      </c>
      <c r="W13" s="536"/>
      <c r="X13" s="308" t="s">
        <v>362</v>
      </c>
    </row>
    <row r="14" spans="5:21" ht="15.75" customHeight="1" thickBot="1">
      <c r="E14" s="641"/>
      <c r="F14" s="616" t="s">
        <v>214</v>
      </c>
      <c r="G14" s="617"/>
      <c r="H14" s="174">
        <v>12</v>
      </c>
      <c r="I14" s="290">
        <f aca="true" t="shared" si="0" ref="I14:T14">SUM(I5:I13)/10</f>
        <v>8.5</v>
      </c>
      <c r="J14" s="290">
        <f t="shared" si="0"/>
        <v>9</v>
      </c>
      <c r="K14" s="290">
        <f t="shared" si="0"/>
        <v>10</v>
      </c>
      <c r="L14" s="290">
        <f t="shared" si="0"/>
        <v>11</v>
      </c>
      <c r="M14" s="290">
        <f t="shared" si="0"/>
        <v>10.1</v>
      </c>
      <c r="N14" s="290">
        <f t="shared" si="0"/>
        <v>10.5</v>
      </c>
      <c r="O14" s="290">
        <f t="shared" si="0"/>
        <v>9.3</v>
      </c>
      <c r="P14" s="290">
        <f t="shared" si="0"/>
        <v>10.9</v>
      </c>
      <c r="Q14" s="290">
        <f t="shared" si="0"/>
        <v>9.7</v>
      </c>
      <c r="R14" s="290">
        <f t="shared" si="0"/>
        <v>10.9</v>
      </c>
      <c r="S14" s="290">
        <f t="shared" si="0"/>
        <v>11</v>
      </c>
      <c r="T14" s="290">
        <f t="shared" si="0"/>
        <v>9.8</v>
      </c>
      <c r="U14" s="174">
        <v>12</v>
      </c>
    </row>
    <row r="15" spans="5:21" ht="15">
      <c r="E15" s="639" t="s">
        <v>316</v>
      </c>
      <c r="F15" s="448" t="s">
        <v>244</v>
      </c>
      <c r="G15" s="446">
        <v>10</v>
      </c>
      <c r="H15" s="770">
        <v>110</v>
      </c>
      <c r="I15" s="751">
        <v>83</v>
      </c>
      <c r="J15" s="731">
        <v>84</v>
      </c>
      <c r="K15" s="731">
        <v>92</v>
      </c>
      <c r="L15" s="731">
        <v>87</v>
      </c>
      <c r="M15" s="731">
        <v>95</v>
      </c>
      <c r="N15" s="731">
        <v>94</v>
      </c>
      <c r="O15" s="731">
        <v>93</v>
      </c>
      <c r="P15" s="731">
        <v>91</v>
      </c>
      <c r="Q15" s="731">
        <v>70</v>
      </c>
      <c r="R15" s="731">
        <v>84</v>
      </c>
      <c r="S15" s="731">
        <v>91</v>
      </c>
      <c r="T15" s="731">
        <v>95</v>
      </c>
      <c r="U15" s="770">
        <v>110</v>
      </c>
    </row>
    <row r="16" spans="5:21" ht="15">
      <c r="E16" s="640"/>
      <c r="F16" s="449" t="s">
        <v>245</v>
      </c>
      <c r="G16" s="450">
        <v>10</v>
      </c>
      <c r="H16" s="771"/>
      <c r="I16" s="743"/>
      <c r="J16" s="737"/>
      <c r="K16" s="737"/>
      <c r="L16" s="737"/>
      <c r="M16" s="737"/>
      <c r="N16" s="737"/>
      <c r="O16" s="737"/>
      <c r="P16" s="737"/>
      <c r="Q16" s="737"/>
      <c r="R16" s="737"/>
      <c r="S16" s="737"/>
      <c r="T16" s="737"/>
      <c r="U16" s="771"/>
    </row>
    <row r="17" spans="5:21" ht="15">
      <c r="E17" s="640"/>
      <c r="F17" s="449" t="s">
        <v>246</v>
      </c>
      <c r="G17" s="450">
        <v>90</v>
      </c>
      <c r="H17" s="771"/>
      <c r="I17" s="743"/>
      <c r="J17" s="737"/>
      <c r="K17" s="737"/>
      <c r="L17" s="737"/>
      <c r="M17" s="737"/>
      <c r="N17" s="737"/>
      <c r="O17" s="737"/>
      <c r="P17" s="737"/>
      <c r="Q17" s="737"/>
      <c r="R17" s="737"/>
      <c r="S17" s="737"/>
      <c r="T17" s="737"/>
      <c r="U17" s="771"/>
    </row>
    <row r="18" spans="5:21" ht="15">
      <c r="E18" s="640"/>
      <c r="F18" s="449" t="s">
        <v>247</v>
      </c>
      <c r="G18" s="450">
        <v>10</v>
      </c>
      <c r="H18" s="771">
        <v>30</v>
      </c>
      <c r="I18" s="751">
        <v>28</v>
      </c>
      <c r="J18" s="731">
        <v>30</v>
      </c>
      <c r="K18" s="731">
        <v>29</v>
      </c>
      <c r="L18" s="731">
        <v>25</v>
      </c>
      <c r="M18" s="731">
        <v>29</v>
      </c>
      <c r="N18" s="731">
        <v>29</v>
      </c>
      <c r="O18" s="731">
        <v>28</v>
      </c>
      <c r="P18" s="731">
        <v>26</v>
      </c>
      <c r="Q18" s="731">
        <v>26</v>
      </c>
      <c r="R18" s="731">
        <v>28</v>
      </c>
      <c r="S18" s="731">
        <v>30</v>
      </c>
      <c r="T18" s="731">
        <v>27</v>
      </c>
      <c r="U18" s="771">
        <v>30</v>
      </c>
    </row>
    <row r="19" spans="5:21" ht="15">
      <c r="E19" s="640"/>
      <c r="F19" s="449" t="s">
        <v>248</v>
      </c>
      <c r="G19" s="450">
        <v>10</v>
      </c>
      <c r="H19" s="771"/>
      <c r="I19" s="743"/>
      <c r="J19" s="737"/>
      <c r="K19" s="737"/>
      <c r="L19" s="737"/>
      <c r="M19" s="737"/>
      <c r="N19" s="737"/>
      <c r="O19" s="737"/>
      <c r="P19" s="737"/>
      <c r="Q19" s="737"/>
      <c r="R19" s="737"/>
      <c r="S19" s="737"/>
      <c r="T19" s="737"/>
      <c r="U19" s="771"/>
    </row>
    <row r="20" spans="5:21" ht="15.75" thickBot="1">
      <c r="E20" s="640"/>
      <c r="F20" s="449" t="s">
        <v>249</v>
      </c>
      <c r="G20" s="452">
        <v>10</v>
      </c>
      <c r="H20" s="792"/>
      <c r="I20" s="744"/>
      <c r="J20" s="738"/>
      <c r="K20" s="738"/>
      <c r="L20" s="738"/>
      <c r="M20" s="738"/>
      <c r="N20" s="738"/>
      <c r="O20" s="738"/>
      <c r="P20" s="738"/>
      <c r="Q20" s="738"/>
      <c r="R20" s="738"/>
      <c r="S20" s="738"/>
      <c r="T20" s="738"/>
      <c r="U20" s="792"/>
    </row>
    <row r="21" spans="5:21" ht="15.75" customHeight="1" thickBot="1">
      <c r="E21" s="641"/>
      <c r="F21" s="616" t="s">
        <v>214</v>
      </c>
      <c r="G21" s="617"/>
      <c r="H21" s="174">
        <v>14</v>
      </c>
      <c r="I21" s="290">
        <f aca="true" t="shared" si="1" ref="I21:T21">SUM(I15:I20)/10</f>
        <v>11.1</v>
      </c>
      <c r="J21" s="290">
        <f t="shared" si="1"/>
        <v>11.4</v>
      </c>
      <c r="K21" s="290">
        <f t="shared" si="1"/>
        <v>12.1</v>
      </c>
      <c r="L21" s="290">
        <f t="shared" si="1"/>
        <v>11.2</v>
      </c>
      <c r="M21" s="290">
        <f t="shared" si="1"/>
        <v>12.4</v>
      </c>
      <c r="N21" s="290">
        <f t="shared" si="1"/>
        <v>12.3</v>
      </c>
      <c r="O21" s="290">
        <f t="shared" si="1"/>
        <v>12.1</v>
      </c>
      <c r="P21" s="290">
        <f t="shared" si="1"/>
        <v>11.7</v>
      </c>
      <c r="Q21" s="290">
        <f t="shared" si="1"/>
        <v>9.6</v>
      </c>
      <c r="R21" s="290">
        <f t="shared" si="1"/>
        <v>11.2</v>
      </c>
      <c r="S21" s="290">
        <f t="shared" si="1"/>
        <v>12.1</v>
      </c>
      <c r="T21" s="290">
        <f t="shared" si="1"/>
        <v>12.2</v>
      </c>
      <c r="U21" s="174">
        <v>14</v>
      </c>
    </row>
    <row r="22" spans="5:21" ht="15.75" thickBot="1">
      <c r="E22" s="694" t="s">
        <v>315</v>
      </c>
      <c r="F22" s="448" t="s">
        <v>250</v>
      </c>
      <c r="G22" s="446">
        <v>10</v>
      </c>
      <c r="H22" s="447">
        <v>20</v>
      </c>
      <c r="I22" s="38">
        <v>18</v>
      </c>
      <c r="J22" s="431">
        <v>17</v>
      </c>
      <c r="K22" s="431">
        <v>17</v>
      </c>
      <c r="L22" s="431">
        <v>17</v>
      </c>
      <c r="M22" s="431">
        <v>18</v>
      </c>
      <c r="N22" s="431">
        <v>15</v>
      </c>
      <c r="O22" s="431">
        <v>17</v>
      </c>
      <c r="P22" s="431">
        <v>17</v>
      </c>
      <c r="Q22" s="431">
        <v>14</v>
      </c>
      <c r="R22" s="431">
        <v>19</v>
      </c>
      <c r="S22" s="431">
        <v>17</v>
      </c>
      <c r="T22" s="431">
        <v>17</v>
      </c>
      <c r="U22" s="455">
        <v>20</v>
      </c>
    </row>
    <row r="23" spans="5:21" ht="15.75" thickBot="1">
      <c r="E23" s="694"/>
      <c r="F23" s="288" t="s">
        <v>251</v>
      </c>
      <c r="G23" s="291">
        <v>10</v>
      </c>
      <c r="H23" s="22">
        <v>10</v>
      </c>
      <c r="I23" s="41">
        <v>8</v>
      </c>
      <c r="J23" s="425">
        <v>7</v>
      </c>
      <c r="K23" s="425">
        <v>6</v>
      </c>
      <c r="L23" s="425">
        <v>10</v>
      </c>
      <c r="M23" s="425">
        <v>10</v>
      </c>
      <c r="N23" s="425">
        <v>10</v>
      </c>
      <c r="O23" s="425">
        <v>8</v>
      </c>
      <c r="P23" s="425">
        <v>10</v>
      </c>
      <c r="Q23" s="425">
        <v>6</v>
      </c>
      <c r="R23" s="425">
        <v>10</v>
      </c>
      <c r="S23" s="425">
        <v>10</v>
      </c>
      <c r="T23" s="425">
        <v>10</v>
      </c>
      <c r="U23" s="29">
        <v>10</v>
      </c>
    </row>
    <row r="24" spans="5:21" ht="15.75" thickBot="1">
      <c r="E24" s="694"/>
      <c r="F24" s="173" t="s">
        <v>252</v>
      </c>
      <c r="G24" s="20">
        <v>10</v>
      </c>
      <c r="H24" s="632">
        <v>40</v>
      </c>
      <c r="I24" s="743">
        <v>28</v>
      </c>
      <c r="J24" s="737">
        <v>32</v>
      </c>
      <c r="K24" s="737">
        <v>37</v>
      </c>
      <c r="L24" s="737">
        <v>37</v>
      </c>
      <c r="M24" s="737">
        <v>40</v>
      </c>
      <c r="N24" s="737">
        <v>40</v>
      </c>
      <c r="O24" s="737">
        <v>36</v>
      </c>
      <c r="P24" s="737">
        <v>39</v>
      </c>
      <c r="Q24" s="737">
        <v>32</v>
      </c>
      <c r="R24" s="737">
        <v>40</v>
      </c>
      <c r="S24" s="737">
        <v>38</v>
      </c>
      <c r="T24" s="737">
        <v>28</v>
      </c>
      <c r="U24" s="632">
        <v>40</v>
      </c>
    </row>
    <row r="25" spans="5:21" ht="15.75" thickBot="1">
      <c r="E25" s="694"/>
      <c r="F25" s="183" t="s">
        <v>253</v>
      </c>
      <c r="G25" s="20">
        <v>10</v>
      </c>
      <c r="H25" s="632"/>
      <c r="I25" s="743"/>
      <c r="J25" s="737"/>
      <c r="K25" s="737"/>
      <c r="L25" s="737"/>
      <c r="M25" s="737"/>
      <c r="N25" s="737"/>
      <c r="O25" s="737"/>
      <c r="P25" s="737"/>
      <c r="Q25" s="737"/>
      <c r="R25" s="737"/>
      <c r="S25" s="737"/>
      <c r="T25" s="737"/>
      <c r="U25" s="632"/>
    </row>
    <row r="26" spans="5:21" ht="15.75" thickBot="1">
      <c r="E26" s="694"/>
      <c r="F26" s="183" t="s">
        <v>254</v>
      </c>
      <c r="G26" s="9">
        <v>10</v>
      </c>
      <c r="H26" s="632"/>
      <c r="I26" s="743"/>
      <c r="J26" s="737"/>
      <c r="K26" s="737"/>
      <c r="L26" s="737"/>
      <c r="M26" s="737"/>
      <c r="N26" s="737"/>
      <c r="O26" s="737"/>
      <c r="P26" s="737"/>
      <c r="Q26" s="737"/>
      <c r="R26" s="737"/>
      <c r="S26" s="737"/>
      <c r="T26" s="737"/>
      <c r="U26" s="632"/>
    </row>
    <row r="27" spans="5:21" ht="15.75" thickBot="1">
      <c r="E27" s="694"/>
      <c r="F27" s="183" t="s">
        <v>255</v>
      </c>
      <c r="G27" s="9">
        <v>10</v>
      </c>
      <c r="H27" s="632"/>
      <c r="I27" s="743"/>
      <c r="J27" s="737"/>
      <c r="K27" s="737"/>
      <c r="L27" s="737"/>
      <c r="M27" s="737"/>
      <c r="N27" s="737"/>
      <c r="O27" s="737"/>
      <c r="P27" s="737"/>
      <c r="Q27" s="737"/>
      <c r="R27" s="737"/>
      <c r="S27" s="737"/>
      <c r="T27" s="737"/>
      <c r="U27" s="632"/>
    </row>
    <row r="28" spans="5:21" ht="15.75" customHeight="1" thickBot="1">
      <c r="E28" s="694"/>
      <c r="F28" s="442" t="s">
        <v>256</v>
      </c>
      <c r="G28" s="443">
        <v>30</v>
      </c>
      <c r="H28" s="451">
        <v>30</v>
      </c>
      <c r="I28" s="280">
        <v>26</v>
      </c>
      <c r="J28" s="430">
        <v>25</v>
      </c>
      <c r="K28" s="430">
        <v>25</v>
      </c>
      <c r="L28" s="430">
        <v>26</v>
      </c>
      <c r="M28" s="430">
        <v>27</v>
      </c>
      <c r="N28" s="430">
        <v>25</v>
      </c>
      <c r="O28" s="430">
        <v>26</v>
      </c>
      <c r="P28" s="430">
        <v>25</v>
      </c>
      <c r="Q28" s="430">
        <v>21</v>
      </c>
      <c r="R28" s="430">
        <v>27</v>
      </c>
      <c r="S28" s="430">
        <v>25</v>
      </c>
      <c r="T28" s="430">
        <v>27</v>
      </c>
      <c r="U28" s="456">
        <v>30</v>
      </c>
    </row>
    <row r="29" spans="5:21" ht="15.75" thickBot="1">
      <c r="E29" s="694"/>
      <c r="F29" s="187" t="s">
        <v>257</v>
      </c>
      <c r="G29" s="17">
        <v>20</v>
      </c>
      <c r="H29" s="18">
        <v>20</v>
      </c>
      <c r="I29" s="43">
        <v>20</v>
      </c>
      <c r="J29" s="427">
        <v>20</v>
      </c>
      <c r="K29" s="427">
        <v>20</v>
      </c>
      <c r="L29" s="427">
        <v>16</v>
      </c>
      <c r="M29" s="427">
        <v>15</v>
      </c>
      <c r="N29" s="427">
        <v>10</v>
      </c>
      <c r="O29" s="427">
        <v>20</v>
      </c>
      <c r="P29" s="427">
        <v>20</v>
      </c>
      <c r="Q29" s="427">
        <v>20</v>
      </c>
      <c r="R29" s="427">
        <v>20</v>
      </c>
      <c r="S29" s="427">
        <v>20</v>
      </c>
      <c r="T29" s="427">
        <v>20</v>
      </c>
      <c r="U29" s="18">
        <v>20</v>
      </c>
    </row>
    <row r="30" spans="5:21" ht="15.75" thickBot="1">
      <c r="E30" s="694"/>
      <c r="F30" s="616" t="s">
        <v>214</v>
      </c>
      <c r="G30" s="617"/>
      <c r="H30" s="89">
        <v>12</v>
      </c>
      <c r="I30" s="290">
        <f aca="true" t="shared" si="2" ref="I30:T30">SUM(I22:I29)/10</f>
        <v>10</v>
      </c>
      <c r="J30" s="290">
        <f t="shared" si="2"/>
        <v>10.1</v>
      </c>
      <c r="K30" s="290">
        <f t="shared" si="2"/>
        <v>10.5</v>
      </c>
      <c r="L30" s="290">
        <f t="shared" si="2"/>
        <v>10.6</v>
      </c>
      <c r="M30" s="290">
        <f t="shared" si="2"/>
        <v>11</v>
      </c>
      <c r="N30" s="290">
        <f t="shared" si="2"/>
        <v>10</v>
      </c>
      <c r="O30" s="290">
        <f t="shared" si="2"/>
        <v>10.7</v>
      </c>
      <c r="P30" s="290">
        <f t="shared" si="2"/>
        <v>11.1</v>
      </c>
      <c r="Q30" s="290">
        <f t="shared" si="2"/>
        <v>9.3</v>
      </c>
      <c r="R30" s="290">
        <f t="shared" si="2"/>
        <v>11.6</v>
      </c>
      <c r="S30" s="290">
        <f t="shared" si="2"/>
        <v>11</v>
      </c>
      <c r="T30" s="290">
        <f t="shared" si="2"/>
        <v>10.2</v>
      </c>
      <c r="U30" s="457">
        <v>12</v>
      </c>
    </row>
    <row r="31" spans="5:21" ht="15">
      <c r="E31" s="639" t="s">
        <v>314</v>
      </c>
      <c r="F31" s="453" t="s">
        <v>258</v>
      </c>
      <c r="G31" s="454">
        <v>10</v>
      </c>
      <c r="H31" s="447">
        <v>10</v>
      </c>
      <c r="I31" s="38">
        <v>8</v>
      </c>
      <c r="J31" s="431">
        <v>7</v>
      </c>
      <c r="K31" s="431">
        <v>9</v>
      </c>
      <c r="L31" s="431">
        <v>9</v>
      </c>
      <c r="M31" s="431">
        <v>9</v>
      </c>
      <c r="N31" s="431">
        <v>9</v>
      </c>
      <c r="O31" s="431">
        <v>9</v>
      </c>
      <c r="P31" s="431">
        <v>8</v>
      </c>
      <c r="Q31" s="431">
        <v>8</v>
      </c>
      <c r="R31" s="431">
        <v>9</v>
      </c>
      <c r="S31" s="431">
        <v>8</v>
      </c>
      <c r="T31" s="431">
        <v>9</v>
      </c>
      <c r="U31" s="447">
        <v>10</v>
      </c>
    </row>
    <row r="32" spans="5:21" ht="15">
      <c r="E32" s="640"/>
      <c r="F32" s="185" t="s">
        <v>259</v>
      </c>
      <c r="G32" s="9">
        <v>10</v>
      </c>
      <c r="H32" s="89">
        <v>10</v>
      </c>
      <c r="I32" s="41">
        <v>5</v>
      </c>
      <c r="J32" s="425">
        <v>0</v>
      </c>
      <c r="K32" s="425">
        <v>10</v>
      </c>
      <c r="L32" s="425">
        <v>10</v>
      </c>
      <c r="M32" s="425">
        <v>0</v>
      </c>
      <c r="N32" s="425">
        <v>10</v>
      </c>
      <c r="O32" s="425">
        <v>0</v>
      </c>
      <c r="P32" s="425">
        <v>0</v>
      </c>
      <c r="Q32" s="425">
        <v>10</v>
      </c>
      <c r="R32" s="425">
        <v>10</v>
      </c>
      <c r="S32" s="425">
        <v>0</v>
      </c>
      <c r="T32" s="425">
        <v>10</v>
      </c>
      <c r="U32" s="89">
        <v>10</v>
      </c>
    </row>
    <row r="33" spans="5:21" ht="15">
      <c r="E33" s="640"/>
      <c r="F33" s="173" t="s">
        <v>260</v>
      </c>
      <c r="G33" s="20">
        <v>10</v>
      </c>
      <c r="H33" s="624">
        <v>20</v>
      </c>
      <c r="I33" s="743">
        <v>20</v>
      </c>
      <c r="J33" s="737">
        <v>8</v>
      </c>
      <c r="K33" s="737">
        <v>20</v>
      </c>
      <c r="L33" s="737">
        <v>16</v>
      </c>
      <c r="M33" s="737">
        <v>20</v>
      </c>
      <c r="N33" s="737">
        <v>18</v>
      </c>
      <c r="O33" s="737">
        <v>14</v>
      </c>
      <c r="P33" s="737">
        <v>20</v>
      </c>
      <c r="Q33" s="737">
        <v>20</v>
      </c>
      <c r="R33" s="737">
        <v>20</v>
      </c>
      <c r="S33" s="737">
        <v>20</v>
      </c>
      <c r="T33" s="737">
        <v>20</v>
      </c>
      <c r="U33" s="624">
        <v>20</v>
      </c>
    </row>
    <row r="34" spans="5:21" ht="15">
      <c r="E34" s="640"/>
      <c r="F34" s="173" t="s">
        <v>261</v>
      </c>
      <c r="G34" s="20">
        <v>10</v>
      </c>
      <c r="H34" s="614"/>
      <c r="I34" s="743"/>
      <c r="J34" s="737"/>
      <c r="K34" s="737"/>
      <c r="L34" s="737"/>
      <c r="M34" s="737"/>
      <c r="N34" s="737"/>
      <c r="O34" s="737"/>
      <c r="P34" s="737"/>
      <c r="Q34" s="737"/>
      <c r="R34" s="737"/>
      <c r="S34" s="737"/>
      <c r="T34" s="737"/>
      <c r="U34" s="614"/>
    </row>
    <row r="35" spans="5:21" ht="15">
      <c r="E35" s="640"/>
      <c r="F35" s="173" t="s">
        <v>262</v>
      </c>
      <c r="G35" s="20"/>
      <c r="H35" s="615"/>
      <c r="I35" s="743"/>
      <c r="J35" s="737"/>
      <c r="K35" s="737"/>
      <c r="L35" s="737"/>
      <c r="M35" s="737"/>
      <c r="N35" s="737"/>
      <c r="O35" s="737"/>
      <c r="P35" s="737"/>
      <c r="Q35" s="737"/>
      <c r="R35" s="737"/>
      <c r="S35" s="737"/>
      <c r="T35" s="737"/>
      <c r="U35" s="615"/>
    </row>
    <row r="36" spans="5:21" ht="15">
      <c r="E36" s="640"/>
      <c r="F36" s="173" t="s">
        <v>263</v>
      </c>
      <c r="G36" s="20">
        <v>20</v>
      </c>
      <c r="H36" s="11">
        <v>20</v>
      </c>
      <c r="I36" s="280">
        <v>20</v>
      </c>
      <c r="J36" s="430">
        <v>8</v>
      </c>
      <c r="K36" s="430">
        <v>20</v>
      </c>
      <c r="L36" s="430">
        <v>12</v>
      </c>
      <c r="M36" s="430">
        <v>16</v>
      </c>
      <c r="N36" s="430">
        <v>20</v>
      </c>
      <c r="O36" s="430">
        <v>15</v>
      </c>
      <c r="P36" s="430">
        <v>20</v>
      </c>
      <c r="Q36" s="430">
        <v>20</v>
      </c>
      <c r="R36" s="430">
        <v>20</v>
      </c>
      <c r="S36" s="430">
        <v>15</v>
      </c>
      <c r="T36" s="430">
        <v>18</v>
      </c>
      <c r="U36" s="11">
        <v>20</v>
      </c>
    </row>
    <row r="37" spans="5:21" ht="15.75" thickBot="1">
      <c r="E37" s="640"/>
      <c r="F37" s="148" t="s">
        <v>264</v>
      </c>
      <c r="G37" s="14">
        <v>20</v>
      </c>
      <c r="H37" s="33">
        <v>20</v>
      </c>
      <c r="I37" s="43">
        <v>16</v>
      </c>
      <c r="J37" s="427">
        <v>0</v>
      </c>
      <c r="K37" s="427">
        <v>20</v>
      </c>
      <c r="L37" s="427">
        <v>20</v>
      </c>
      <c r="M37" s="427">
        <v>20</v>
      </c>
      <c r="N37" s="427">
        <v>20</v>
      </c>
      <c r="O37" s="427">
        <v>15</v>
      </c>
      <c r="P37" s="427">
        <v>20</v>
      </c>
      <c r="Q37" s="427">
        <v>18</v>
      </c>
      <c r="R37" s="427">
        <v>20</v>
      </c>
      <c r="S37" s="427">
        <v>20</v>
      </c>
      <c r="T37" s="427">
        <v>20</v>
      </c>
      <c r="U37" s="33">
        <v>20</v>
      </c>
    </row>
    <row r="38" spans="5:21" ht="15.75" thickBot="1">
      <c r="E38" s="640"/>
      <c r="F38" s="616" t="s">
        <v>214</v>
      </c>
      <c r="G38" s="617"/>
      <c r="H38" s="25">
        <v>8</v>
      </c>
      <c r="I38" s="278">
        <f aca="true" t="shared" si="3" ref="I38:T38">SUM(I31:I37)/10</f>
        <v>6.9</v>
      </c>
      <c r="J38" s="399">
        <f t="shared" si="3"/>
        <v>2.3</v>
      </c>
      <c r="K38" s="278">
        <f t="shared" si="3"/>
        <v>7.9</v>
      </c>
      <c r="L38" s="278">
        <f t="shared" si="3"/>
        <v>6.7</v>
      </c>
      <c r="M38" s="278">
        <f t="shared" si="3"/>
        <v>6.5</v>
      </c>
      <c r="N38" s="278">
        <f t="shared" si="3"/>
        <v>7.7</v>
      </c>
      <c r="O38" s="278">
        <f t="shared" si="3"/>
        <v>5.3</v>
      </c>
      <c r="P38" s="278">
        <f t="shared" si="3"/>
        <v>6.8</v>
      </c>
      <c r="Q38" s="278">
        <f t="shared" si="3"/>
        <v>7.6</v>
      </c>
      <c r="R38" s="278">
        <f t="shared" si="3"/>
        <v>7.9</v>
      </c>
      <c r="S38" s="278">
        <f t="shared" si="3"/>
        <v>6.3</v>
      </c>
      <c r="T38" s="278">
        <f t="shared" si="3"/>
        <v>7.7</v>
      </c>
      <c r="U38" s="25">
        <v>8</v>
      </c>
    </row>
    <row r="39" spans="5:21" ht="15">
      <c r="E39" s="797" t="s">
        <v>313</v>
      </c>
      <c r="F39" s="448" t="s">
        <v>265</v>
      </c>
      <c r="G39" s="446">
        <v>10</v>
      </c>
      <c r="H39" s="455">
        <v>10</v>
      </c>
      <c r="I39" s="38">
        <v>6</v>
      </c>
      <c r="J39" s="431">
        <v>2</v>
      </c>
      <c r="K39" s="431">
        <v>4</v>
      </c>
      <c r="L39" s="431">
        <v>8</v>
      </c>
      <c r="M39" s="431">
        <v>8</v>
      </c>
      <c r="N39" s="431">
        <v>7</v>
      </c>
      <c r="O39" s="431">
        <v>6</v>
      </c>
      <c r="P39" s="431">
        <v>3</v>
      </c>
      <c r="Q39" s="431">
        <v>5</v>
      </c>
      <c r="R39" s="431">
        <v>9</v>
      </c>
      <c r="S39" s="431">
        <v>4</v>
      </c>
      <c r="T39" s="431">
        <v>9</v>
      </c>
      <c r="U39" s="455">
        <v>10</v>
      </c>
    </row>
    <row r="40" spans="5:21" ht="15">
      <c r="E40" s="798"/>
      <c r="F40" s="191" t="s">
        <v>266</v>
      </c>
      <c r="G40" s="36">
        <v>10</v>
      </c>
      <c r="H40" s="22">
        <v>10</v>
      </c>
      <c r="I40" s="280">
        <v>5</v>
      </c>
      <c r="J40" s="430">
        <v>10</v>
      </c>
      <c r="K40" s="430">
        <v>1</v>
      </c>
      <c r="L40" s="430">
        <v>10</v>
      </c>
      <c r="M40" s="430">
        <v>10</v>
      </c>
      <c r="N40" s="430">
        <v>8</v>
      </c>
      <c r="O40" s="430">
        <v>10</v>
      </c>
      <c r="P40" s="430">
        <v>10</v>
      </c>
      <c r="Q40" s="430">
        <v>10</v>
      </c>
      <c r="R40" s="430">
        <v>10</v>
      </c>
      <c r="S40" s="430">
        <v>6</v>
      </c>
      <c r="T40" s="430">
        <v>10</v>
      </c>
      <c r="U40" s="29">
        <v>10</v>
      </c>
    </row>
    <row r="41" spans="5:21" ht="15">
      <c r="E41" s="798"/>
      <c r="F41" s="191" t="s">
        <v>267</v>
      </c>
      <c r="G41" s="36">
        <v>5</v>
      </c>
      <c r="H41" s="632">
        <v>10</v>
      </c>
      <c r="I41" s="743">
        <v>7</v>
      </c>
      <c r="J41" s="737">
        <v>2</v>
      </c>
      <c r="K41" s="737">
        <v>7</v>
      </c>
      <c r="L41" s="737">
        <v>8</v>
      </c>
      <c r="M41" s="737">
        <v>9</v>
      </c>
      <c r="N41" s="737">
        <v>9</v>
      </c>
      <c r="O41" s="737">
        <v>5</v>
      </c>
      <c r="P41" s="737">
        <v>8</v>
      </c>
      <c r="Q41" s="737">
        <v>9</v>
      </c>
      <c r="R41" s="737">
        <v>7</v>
      </c>
      <c r="S41" s="737">
        <v>6</v>
      </c>
      <c r="T41" s="737">
        <v>10</v>
      </c>
      <c r="U41" s="795">
        <v>10</v>
      </c>
    </row>
    <row r="42" spans="5:21" ht="15">
      <c r="E42" s="798"/>
      <c r="F42" s="191" t="s">
        <v>268</v>
      </c>
      <c r="G42" s="36">
        <v>5</v>
      </c>
      <c r="H42" s="632"/>
      <c r="I42" s="743"/>
      <c r="J42" s="737"/>
      <c r="K42" s="737"/>
      <c r="L42" s="737"/>
      <c r="M42" s="737"/>
      <c r="N42" s="737"/>
      <c r="O42" s="737"/>
      <c r="P42" s="737"/>
      <c r="Q42" s="737"/>
      <c r="R42" s="737"/>
      <c r="S42" s="737"/>
      <c r="T42" s="737"/>
      <c r="U42" s="796"/>
    </row>
    <row r="43" spans="5:21" ht="15.75" customHeight="1">
      <c r="E43" s="798"/>
      <c r="F43" s="191" t="s">
        <v>269</v>
      </c>
      <c r="G43" s="36">
        <v>10</v>
      </c>
      <c r="H43" s="22">
        <v>10</v>
      </c>
      <c r="I43" s="280">
        <v>7</v>
      </c>
      <c r="J43" s="430">
        <v>10</v>
      </c>
      <c r="K43" s="430">
        <v>5</v>
      </c>
      <c r="L43" s="430">
        <v>10</v>
      </c>
      <c r="M43" s="430">
        <v>10</v>
      </c>
      <c r="N43" s="430">
        <v>8</v>
      </c>
      <c r="O43" s="430">
        <v>18</v>
      </c>
      <c r="P43" s="430">
        <v>7</v>
      </c>
      <c r="Q43" s="430">
        <v>10</v>
      </c>
      <c r="R43" s="430">
        <v>9</v>
      </c>
      <c r="S43" s="430">
        <v>10</v>
      </c>
      <c r="T43" s="430">
        <v>7</v>
      </c>
      <c r="U43" s="82">
        <v>10</v>
      </c>
    </row>
    <row r="44" spans="5:21" ht="15.75" thickBot="1">
      <c r="E44" s="798"/>
      <c r="F44" s="469" t="s">
        <v>270</v>
      </c>
      <c r="G44" s="452">
        <v>10</v>
      </c>
      <c r="H44" s="460">
        <v>10</v>
      </c>
      <c r="I44" s="43">
        <v>9</v>
      </c>
      <c r="J44" s="427">
        <v>8</v>
      </c>
      <c r="K44" s="427">
        <v>9</v>
      </c>
      <c r="L44" s="427">
        <v>9</v>
      </c>
      <c r="M44" s="427">
        <v>9</v>
      </c>
      <c r="N44" s="427">
        <v>9</v>
      </c>
      <c r="O44" s="427">
        <v>9</v>
      </c>
      <c r="P44" s="427">
        <v>8</v>
      </c>
      <c r="Q44" s="427">
        <v>8</v>
      </c>
      <c r="R44" s="427">
        <v>0</v>
      </c>
      <c r="S44" s="427">
        <v>9</v>
      </c>
      <c r="T44" s="427">
        <v>9</v>
      </c>
      <c r="U44" s="460">
        <v>10</v>
      </c>
    </row>
    <row r="45" spans="5:21" ht="15.75" thickBot="1">
      <c r="E45" s="799"/>
      <c r="F45" s="784" t="s">
        <v>214</v>
      </c>
      <c r="G45" s="785"/>
      <c r="H45" s="85">
        <v>5</v>
      </c>
      <c r="I45" s="293">
        <f aca="true" t="shared" si="4" ref="I45:T45">SUM(I39:I44)/10</f>
        <v>3.4</v>
      </c>
      <c r="J45" s="293">
        <f t="shared" si="4"/>
        <v>3.2</v>
      </c>
      <c r="K45" s="400">
        <f t="shared" si="4"/>
        <v>2.6</v>
      </c>
      <c r="L45" s="293">
        <f t="shared" si="4"/>
        <v>4.5</v>
      </c>
      <c r="M45" s="293">
        <f t="shared" si="4"/>
        <v>4.6</v>
      </c>
      <c r="N45" s="293">
        <f t="shared" si="4"/>
        <v>4.1</v>
      </c>
      <c r="O45" s="293">
        <f t="shared" si="4"/>
        <v>4.8</v>
      </c>
      <c r="P45" s="293">
        <f t="shared" si="4"/>
        <v>3.6</v>
      </c>
      <c r="Q45" s="293">
        <f t="shared" si="4"/>
        <v>4.2</v>
      </c>
      <c r="R45" s="293">
        <f t="shared" si="4"/>
        <v>3.5</v>
      </c>
      <c r="S45" s="293">
        <f t="shared" si="4"/>
        <v>3.5</v>
      </c>
      <c r="T45" s="293">
        <f t="shared" si="4"/>
        <v>4.5</v>
      </c>
      <c r="U45" s="25">
        <v>5</v>
      </c>
    </row>
    <row r="46" spans="5:21" ht="15.75">
      <c r="E46" s="294"/>
      <c r="F46" s="270"/>
      <c r="G46" s="295"/>
      <c r="H46" s="150"/>
      <c r="I46" s="403"/>
      <c r="J46" s="403"/>
      <c r="K46" s="403"/>
      <c r="L46" s="403"/>
      <c r="M46" s="403"/>
      <c r="N46" s="403"/>
      <c r="O46" s="403"/>
      <c r="P46" s="403"/>
      <c r="Q46" s="403"/>
      <c r="R46" s="403"/>
      <c r="S46" s="403"/>
      <c r="T46" s="403"/>
      <c r="U46" s="303"/>
    </row>
    <row r="47" spans="5:21" ht="15.75">
      <c r="E47" s="824" t="s">
        <v>352</v>
      </c>
      <c r="F47" s="762"/>
      <c r="G47" s="825"/>
      <c r="H47" s="538">
        <f aca="true" t="shared" si="5" ref="H47:U47">SUM(H14+H21+H30+H38+H45)</f>
        <v>51</v>
      </c>
      <c r="I47" s="402">
        <f>SUM(I14+I21+I30+I38+I45)</f>
        <v>39.9</v>
      </c>
      <c r="J47" s="402">
        <f t="shared" si="5"/>
        <v>36</v>
      </c>
      <c r="K47" s="402">
        <f t="shared" si="5"/>
        <v>43.1</v>
      </c>
      <c r="L47" s="402">
        <f t="shared" si="5"/>
        <v>44</v>
      </c>
      <c r="M47" s="402">
        <f t="shared" si="5"/>
        <v>44.6</v>
      </c>
      <c r="N47" s="402">
        <f t="shared" si="5"/>
        <v>44.6</v>
      </c>
      <c r="O47" s="402">
        <f t="shared" si="5"/>
        <v>42.19999999999999</v>
      </c>
      <c r="P47" s="402">
        <f t="shared" si="5"/>
        <v>44.1</v>
      </c>
      <c r="Q47" s="402">
        <f t="shared" si="5"/>
        <v>40.4</v>
      </c>
      <c r="R47" s="402">
        <f t="shared" si="5"/>
        <v>45.1</v>
      </c>
      <c r="S47" s="402">
        <f t="shared" si="5"/>
        <v>43.9</v>
      </c>
      <c r="T47" s="402">
        <f t="shared" si="5"/>
        <v>44.400000000000006</v>
      </c>
      <c r="U47" s="538">
        <f t="shared" si="5"/>
        <v>51</v>
      </c>
    </row>
    <row r="48" spans="5:21" ht="16.5" thickBot="1">
      <c r="E48" s="778"/>
      <c r="F48" s="779"/>
      <c r="G48" s="780"/>
      <c r="H48" s="356"/>
      <c r="I48" s="348"/>
      <c r="J48" s="348"/>
      <c r="K48" s="348"/>
      <c r="L48" s="348"/>
      <c r="M48" s="348"/>
      <c r="N48" s="348"/>
      <c r="O48" s="348"/>
      <c r="P48" s="348"/>
      <c r="Q48" s="348"/>
      <c r="R48" s="348"/>
      <c r="S48" s="348"/>
      <c r="T48" s="348"/>
      <c r="U48" s="90"/>
    </row>
    <row r="49" spans="5:21" ht="15">
      <c r="E49" s="639" t="s">
        <v>312</v>
      </c>
      <c r="F49" s="453" t="s">
        <v>271</v>
      </c>
      <c r="G49" s="454">
        <v>10</v>
      </c>
      <c r="H49" s="447">
        <v>10</v>
      </c>
      <c r="I49" s="50">
        <v>10</v>
      </c>
      <c r="J49" s="432">
        <v>10</v>
      </c>
      <c r="K49" s="432">
        <v>10</v>
      </c>
      <c r="L49" s="432">
        <v>10</v>
      </c>
      <c r="M49" s="432">
        <v>9</v>
      </c>
      <c r="N49" s="432">
        <v>10</v>
      </c>
      <c r="O49" s="432">
        <v>10</v>
      </c>
      <c r="P49" s="432">
        <v>10</v>
      </c>
      <c r="Q49" s="432">
        <v>10</v>
      </c>
      <c r="R49" s="432">
        <v>9</v>
      </c>
      <c r="S49" s="432">
        <v>10</v>
      </c>
      <c r="T49" s="432">
        <v>10</v>
      </c>
      <c r="U49" s="447">
        <v>10</v>
      </c>
    </row>
    <row r="50" spans="5:21" ht="15">
      <c r="E50" s="640"/>
      <c r="F50" s="272"/>
      <c r="G50" s="57"/>
      <c r="H50" s="89"/>
      <c r="I50" s="435"/>
      <c r="J50" s="436"/>
      <c r="K50" s="436"/>
      <c r="L50" s="436"/>
      <c r="M50" s="436"/>
      <c r="N50" s="436"/>
      <c r="O50" s="436"/>
      <c r="P50" s="436"/>
      <c r="Q50" s="436"/>
      <c r="R50" s="436"/>
      <c r="S50" s="436"/>
      <c r="T50" s="436"/>
      <c r="U50" s="89"/>
    </row>
    <row r="51" spans="5:21" ht="15">
      <c r="E51" s="781"/>
      <c r="F51" s="651" t="s">
        <v>272</v>
      </c>
      <c r="G51" s="9">
        <v>20</v>
      </c>
      <c r="H51" s="614">
        <v>20</v>
      </c>
      <c r="I51" s="751">
        <v>20</v>
      </c>
      <c r="J51" s="731">
        <v>20</v>
      </c>
      <c r="K51" s="731">
        <v>20</v>
      </c>
      <c r="L51" s="731">
        <v>14</v>
      </c>
      <c r="M51" s="731">
        <v>20</v>
      </c>
      <c r="N51" s="731">
        <v>20</v>
      </c>
      <c r="O51" s="731">
        <v>14</v>
      </c>
      <c r="P51" s="731">
        <v>20</v>
      </c>
      <c r="Q51" s="731">
        <v>10</v>
      </c>
      <c r="R51" s="731">
        <v>20</v>
      </c>
      <c r="S51" s="731">
        <v>20</v>
      </c>
      <c r="T51" s="731">
        <v>8</v>
      </c>
      <c r="U51" s="614">
        <v>20</v>
      </c>
    </row>
    <row r="52" spans="5:21" ht="15">
      <c r="E52" s="781"/>
      <c r="F52" s="651"/>
      <c r="G52" s="61" t="s">
        <v>74</v>
      </c>
      <c r="H52" s="614"/>
      <c r="I52" s="743"/>
      <c r="J52" s="737"/>
      <c r="K52" s="737"/>
      <c r="L52" s="737"/>
      <c r="M52" s="737"/>
      <c r="N52" s="737"/>
      <c r="O52" s="737"/>
      <c r="P52" s="737"/>
      <c r="Q52" s="737"/>
      <c r="R52" s="737"/>
      <c r="S52" s="737"/>
      <c r="T52" s="737"/>
      <c r="U52" s="614"/>
    </row>
    <row r="53" spans="5:21" ht="15">
      <c r="E53" s="781"/>
      <c r="F53" s="651"/>
      <c r="G53" s="61" t="s">
        <v>68</v>
      </c>
      <c r="H53" s="614"/>
      <c r="I53" s="743"/>
      <c r="J53" s="737"/>
      <c r="K53" s="737"/>
      <c r="L53" s="737"/>
      <c r="M53" s="737"/>
      <c r="N53" s="737"/>
      <c r="O53" s="737"/>
      <c r="P53" s="737"/>
      <c r="Q53" s="737"/>
      <c r="R53" s="737"/>
      <c r="S53" s="737"/>
      <c r="T53" s="737"/>
      <c r="U53" s="614"/>
    </row>
    <row r="54" spans="5:21" ht="15.75" customHeight="1">
      <c r="E54" s="781"/>
      <c r="F54" s="786"/>
      <c r="G54" s="61" t="s">
        <v>69</v>
      </c>
      <c r="H54" s="615"/>
      <c r="I54" s="743"/>
      <c r="J54" s="737"/>
      <c r="K54" s="737"/>
      <c r="L54" s="737"/>
      <c r="M54" s="737"/>
      <c r="N54" s="737"/>
      <c r="O54" s="737"/>
      <c r="P54" s="737"/>
      <c r="Q54" s="737"/>
      <c r="R54" s="737"/>
      <c r="S54" s="737"/>
      <c r="T54" s="737"/>
      <c r="U54" s="615"/>
    </row>
    <row r="55" spans="5:21" ht="15">
      <c r="E55" s="781"/>
      <c r="F55" s="783" t="s">
        <v>248</v>
      </c>
      <c r="G55" s="20">
        <v>4</v>
      </c>
      <c r="H55" s="632">
        <v>10</v>
      </c>
      <c r="I55" s="743">
        <v>10</v>
      </c>
      <c r="J55" s="737">
        <v>8</v>
      </c>
      <c r="K55" s="737">
        <v>10</v>
      </c>
      <c r="L55" s="737">
        <v>9</v>
      </c>
      <c r="M55" s="737">
        <v>9</v>
      </c>
      <c r="N55" s="737">
        <v>10</v>
      </c>
      <c r="O55" s="737">
        <v>10</v>
      </c>
      <c r="P55" s="737">
        <v>10</v>
      </c>
      <c r="Q55" s="737">
        <v>8</v>
      </c>
      <c r="R55" s="737">
        <v>10</v>
      </c>
      <c r="S55" s="737">
        <v>6</v>
      </c>
      <c r="T55" s="737">
        <v>9</v>
      </c>
      <c r="U55" s="632">
        <v>10</v>
      </c>
    </row>
    <row r="56" spans="5:21" ht="15">
      <c r="E56" s="781"/>
      <c r="F56" s="783"/>
      <c r="G56" s="20">
        <v>2</v>
      </c>
      <c r="H56" s="632"/>
      <c r="I56" s="743"/>
      <c r="J56" s="737"/>
      <c r="K56" s="737"/>
      <c r="L56" s="737"/>
      <c r="M56" s="737"/>
      <c r="N56" s="737"/>
      <c r="O56" s="737"/>
      <c r="P56" s="737"/>
      <c r="Q56" s="737"/>
      <c r="R56" s="737"/>
      <c r="S56" s="737"/>
      <c r="T56" s="737"/>
      <c r="U56" s="632"/>
    </row>
    <row r="57" spans="5:21" ht="15">
      <c r="E57" s="781"/>
      <c r="F57" s="783"/>
      <c r="G57" s="20">
        <v>2</v>
      </c>
      <c r="H57" s="632"/>
      <c r="I57" s="743"/>
      <c r="J57" s="737"/>
      <c r="K57" s="737"/>
      <c r="L57" s="737"/>
      <c r="M57" s="737"/>
      <c r="N57" s="737"/>
      <c r="O57" s="737"/>
      <c r="P57" s="737"/>
      <c r="Q57" s="737"/>
      <c r="R57" s="737"/>
      <c r="S57" s="737"/>
      <c r="T57" s="737"/>
      <c r="U57" s="632"/>
    </row>
    <row r="58" spans="5:21" ht="15">
      <c r="E58" s="781"/>
      <c r="F58" s="783"/>
      <c r="G58" s="20">
        <v>2</v>
      </c>
      <c r="H58" s="632"/>
      <c r="I58" s="743"/>
      <c r="J58" s="737"/>
      <c r="K58" s="737"/>
      <c r="L58" s="737"/>
      <c r="M58" s="737"/>
      <c r="N58" s="737"/>
      <c r="O58" s="737"/>
      <c r="P58" s="737"/>
      <c r="Q58" s="737"/>
      <c r="R58" s="737"/>
      <c r="S58" s="737"/>
      <c r="T58" s="737"/>
      <c r="U58" s="632"/>
    </row>
    <row r="59" spans="5:21" ht="15">
      <c r="E59" s="781"/>
      <c r="F59" s="272" t="s">
        <v>273</v>
      </c>
      <c r="G59" s="20">
        <v>10</v>
      </c>
      <c r="H59" s="89">
        <v>10</v>
      </c>
      <c r="I59" s="743">
        <v>10</v>
      </c>
      <c r="J59" s="737">
        <v>10</v>
      </c>
      <c r="K59" s="737">
        <v>10</v>
      </c>
      <c r="L59" s="737">
        <v>8</v>
      </c>
      <c r="M59" s="737">
        <v>10</v>
      </c>
      <c r="N59" s="737">
        <v>10</v>
      </c>
      <c r="O59" s="737">
        <v>7</v>
      </c>
      <c r="P59" s="737">
        <v>10</v>
      </c>
      <c r="Q59" s="737">
        <v>10</v>
      </c>
      <c r="R59" s="737">
        <v>10</v>
      </c>
      <c r="S59" s="737">
        <v>10</v>
      </c>
      <c r="T59" s="737">
        <v>10</v>
      </c>
      <c r="U59" s="614">
        <v>10</v>
      </c>
    </row>
    <row r="60" spans="5:21" ht="15">
      <c r="E60" s="781"/>
      <c r="F60" s="272"/>
      <c r="G60" s="61" t="s">
        <v>68</v>
      </c>
      <c r="H60" s="89"/>
      <c r="I60" s="743"/>
      <c r="J60" s="737"/>
      <c r="K60" s="737"/>
      <c r="L60" s="737"/>
      <c r="M60" s="737"/>
      <c r="N60" s="737"/>
      <c r="O60" s="737"/>
      <c r="P60" s="737"/>
      <c r="Q60" s="737"/>
      <c r="R60" s="737"/>
      <c r="S60" s="737"/>
      <c r="T60" s="737"/>
      <c r="U60" s="614"/>
    </row>
    <row r="61" spans="5:21" ht="15">
      <c r="E61" s="781"/>
      <c r="F61" s="272"/>
      <c r="G61" s="61" t="s">
        <v>67</v>
      </c>
      <c r="H61" s="89"/>
      <c r="I61" s="743"/>
      <c r="J61" s="737"/>
      <c r="K61" s="737"/>
      <c r="L61" s="737"/>
      <c r="M61" s="737"/>
      <c r="N61" s="737"/>
      <c r="O61" s="737"/>
      <c r="P61" s="737"/>
      <c r="Q61" s="737"/>
      <c r="R61" s="737"/>
      <c r="S61" s="737"/>
      <c r="T61" s="737"/>
      <c r="U61" s="614"/>
    </row>
    <row r="62" spans="5:21" ht="15.75" customHeight="1">
      <c r="E62" s="781"/>
      <c r="F62" s="272"/>
      <c r="G62" s="61" t="s">
        <v>69</v>
      </c>
      <c r="H62" s="89"/>
      <c r="I62" s="743"/>
      <c r="J62" s="737"/>
      <c r="K62" s="737"/>
      <c r="L62" s="737"/>
      <c r="M62" s="737"/>
      <c r="N62" s="737"/>
      <c r="O62" s="737"/>
      <c r="P62" s="737"/>
      <c r="Q62" s="737"/>
      <c r="R62" s="737"/>
      <c r="S62" s="737"/>
      <c r="T62" s="737"/>
      <c r="U62" s="614"/>
    </row>
    <row r="63" spans="5:21" ht="15.75" thickBot="1">
      <c r="E63" s="781"/>
      <c r="F63" s="273"/>
      <c r="G63" s="62" t="s">
        <v>75</v>
      </c>
      <c r="H63" s="274"/>
      <c r="I63" s="744"/>
      <c r="J63" s="738"/>
      <c r="K63" s="738"/>
      <c r="L63" s="738"/>
      <c r="M63" s="738"/>
      <c r="N63" s="738"/>
      <c r="O63" s="738"/>
      <c r="P63" s="738"/>
      <c r="Q63" s="738"/>
      <c r="R63" s="738"/>
      <c r="S63" s="738"/>
      <c r="T63" s="738"/>
      <c r="U63" s="625"/>
    </row>
    <row r="64" spans="5:21" ht="15.75" thickBot="1">
      <c r="E64" s="782"/>
      <c r="F64" s="616" t="s">
        <v>214</v>
      </c>
      <c r="G64" s="617"/>
      <c r="H64" s="86">
        <v>5</v>
      </c>
      <c r="I64" s="290">
        <f aca="true" t="shared" si="6" ref="I64:T64">SUM(I49:I63)/10</f>
        <v>5</v>
      </c>
      <c r="J64" s="290">
        <f t="shared" si="6"/>
        <v>4.8</v>
      </c>
      <c r="K64" s="290">
        <f t="shared" si="6"/>
        <v>5</v>
      </c>
      <c r="L64" s="290">
        <f t="shared" si="6"/>
        <v>4.1</v>
      </c>
      <c r="M64" s="290">
        <f t="shared" si="6"/>
        <v>4.8</v>
      </c>
      <c r="N64" s="290">
        <f t="shared" si="6"/>
        <v>5</v>
      </c>
      <c r="O64" s="290">
        <f t="shared" si="6"/>
        <v>4.1</v>
      </c>
      <c r="P64" s="290">
        <f t="shared" si="6"/>
        <v>5</v>
      </c>
      <c r="Q64" s="290">
        <f t="shared" si="6"/>
        <v>3.8</v>
      </c>
      <c r="R64" s="290">
        <f t="shared" si="6"/>
        <v>4.9</v>
      </c>
      <c r="S64" s="290">
        <f t="shared" si="6"/>
        <v>4.6</v>
      </c>
      <c r="T64" s="290">
        <f t="shared" si="6"/>
        <v>3.7</v>
      </c>
      <c r="U64" s="25">
        <v>5</v>
      </c>
    </row>
    <row r="65" spans="5:21" ht="15">
      <c r="E65" s="639" t="s">
        <v>311</v>
      </c>
      <c r="F65" s="783" t="s">
        <v>274</v>
      </c>
      <c r="G65" s="20">
        <v>13</v>
      </c>
      <c r="H65" s="613">
        <v>20</v>
      </c>
      <c r="I65" s="750">
        <v>20</v>
      </c>
      <c r="J65" s="730">
        <v>8</v>
      </c>
      <c r="K65" s="730">
        <v>13</v>
      </c>
      <c r="L65" s="730">
        <v>19</v>
      </c>
      <c r="M65" s="730">
        <v>20</v>
      </c>
      <c r="N65" s="730">
        <v>20</v>
      </c>
      <c r="O65" s="730">
        <v>20</v>
      </c>
      <c r="P65" s="730">
        <v>20</v>
      </c>
      <c r="Q65" s="730">
        <v>7</v>
      </c>
      <c r="R65" s="730">
        <v>14.5</v>
      </c>
      <c r="S65" s="730">
        <v>10</v>
      </c>
      <c r="T65" s="730">
        <v>13</v>
      </c>
      <c r="U65" s="613">
        <v>20</v>
      </c>
    </row>
    <row r="66" spans="5:21" ht="15">
      <c r="E66" s="640"/>
      <c r="F66" s="783"/>
      <c r="G66" s="61" t="s">
        <v>71</v>
      </c>
      <c r="H66" s="614"/>
      <c r="I66" s="750"/>
      <c r="J66" s="730"/>
      <c r="K66" s="730"/>
      <c r="L66" s="730"/>
      <c r="M66" s="730"/>
      <c r="N66" s="730"/>
      <c r="O66" s="730"/>
      <c r="P66" s="730"/>
      <c r="Q66" s="730"/>
      <c r="R66" s="730"/>
      <c r="S66" s="730"/>
      <c r="T66" s="730"/>
      <c r="U66" s="614"/>
    </row>
    <row r="67" spans="5:21" ht="16.5" customHeight="1">
      <c r="E67" s="640"/>
      <c r="F67" s="783"/>
      <c r="G67" s="61" t="s">
        <v>70</v>
      </c>
      <c r="H67" s="614"/>
      <c r="I67" s="750"/>
      <c r="J67" s="730"/>
      <c r="K67" s="730"/>
      <c r="L67" s="730"/>
      <c r="M67" s="730"/>
      <c r="N67" s="730"/>
      <c r="O67" s="730"/>
      <c r="P67" s="730"/>
      <c r="Q67" s="730"/>
      <c r="R67" s="730"/>
      <c r="S67" s="730"/>
      <c r="T67" s="730"/>
      <c r="U67" s="614"/>
    </row>
    <row r="68" spans="5:21" ht="15">
      <c r="E68" s="640"/>
      <c r="F68" s="191" t="s">
        <v>245</v>
      </c>
      <c r="G68" s="20">
        <v>2</v>
      </c>
      <c r="H68" s="614"/>
      <c r="I68" s="750"/>
      <c r="J68" s="730"/>
      <c r="K68" s="730"/>
      <c r="L68" s="730"/>
      <c r="M68" s="730"/>
      <c r="N68" s="730"/>
      <c r="O68" s="730"/>
      <c r="P68" s="730"/>
      <c r="Q68" s="730"/>
      <c r="R68" s="730"/>
      <c r="S68" s="730"/>
      <c r="T68" s="730"/>
      <c r="U68" s="614"/>
    </row>
    <row r="69" spans="5:21" ht="15" customHeight="1">
      <c r="E69" s="640"/>
      <c r="F69" s="191" t="s">
        <v>246</v>
      </c>
      <c r="G69" s="20">
        <v>5</v>
      </c>
      <c r="H69" s="615"/>
      <c r="I69" s="751"/>
      <c r="J69" s="731"/>
      <c r="K69" s="731"/>
      <c r="L69" s="731"/>
      <c r="M69" s="731"/>
      <c r="N69" s="731"/>
      <c r="O69" s="731"/>
      <c r="P69" s="731"/>
      <c r="Q69" s="731"/>
      <c r="R69" s="731"/>
      <c r="S69" s="731"/>
      <c r="T69" s="731"/>
      <c r="U69" s="615"/>
    </row>
    <row r="70" spans="5:21" ht="15">
      <c r="E70" s="640"/>
      <c r="F70" s="191" t="s">
        <v>277</v>
      </c>
      <c r="G70" s="20">
        <v>5</v>
      </c>
      <c r="H70" s="624">
        <v>20</v>
      </c>
      <c r="I70" s="749">
        <v>18</v>
      </c>
      <c r="J70" s="732">
        <v>9</v>
      </c>
      <c r="K70" s="732">
        <v>18</v>
      </c>
      <c r="L70" s="732">
        <v>19</v>
      </c>
      <c r="M70" s="732">
        <v>18</v>
      </c>
      <c r="N70" s="732">
        <v>18</v>
      </c>
      <c r="O70" s="732">
        <v>18</v>
      </c>
      <c r="P70" s="732">
        <v>20</v>
      </c>
      <c r="Q70" s="732">
        <v>16</v>
      </c>
      <c r="R70" s="732">
        <v>18</v>
      </c>
      <c r="S70" s="732">
        <v>17</v>
      </c>
      <c r="T70" s="732">
        <v>17</v>
      </c>
      <c r="U70" s="624">
        <v>20</v>
      </c>
    </row>
    <row r="71" spans="5:21" ht="15">
      <c r="E71" s="640"/>
      <c r="F71" s="191" t="s">
        <v>278</v>
      </c>
      <c r="G71" s="20">
        <v>5</v>
      </c>
      <c r="H71" s="614"/>
      <c r="I71" s="750"/>
      <c r="J71" s="730"/>
      <c r="K71" s="730"/>
      <c r="L71" s="730"/>
      <c r="M71" s="730"/>
      <c r="N71" s="730"/>
      <c r="O71" s="730"/>
      <c r="P71" s="730"/>
      <c r="Q71" s="730"/>
      <c r="R71" s="730"/>
      <c r="S71" s="730"/>
      <c r="T71" s="730"/>
      <c r="U71" s="614"/>
    </row>
    <row r="72" spans="5:21" ht="15.75" customHeight="1">
      <c r="E72" s="640"/>
      <c r="F72" s="191" t="s">
        <v>279</v>
      </c>
      <c r="G72" s="20">
        <v>3</v>
      </c>
      <c r="H72" s="614"/>
      <c r="I72" s="750"/>
      <c r="J72" s="730"/>
      <c r="K72" s="730"/>
      <c r="L72" s="730"/>
      <c r="M72" s="730"/>
      <c r="N72" s="730"/>
      <c r="O72" s="730"/>
      <c r="P72" s="730"/>
      <c r="Q72" s="730"/>
      <c r="R72" s="730"/>
      <c r="S72" s="730"/>
      <c r="T72" s="730"/>
      <c r="U72" s="614"/>
    </row>
    <row r="73" spans="5:21" ht="15">
      <c r="E73" s="640"/>
      <c r="F73" s="191" t="s">
        <v>280</v>
      </c>
      <c r="G73" s="20">
        <v>3</v>
      </c>
      <c r="H73" s="614"/>
      <c r="I73" s="750"/>
      <c r="J73" s="730"/>
      <c r="K73" s="730"/>
      <c r="L73" s="730"/>
      <c r="M73" s="730"/>
      <c r="N73" s="730"/>
      <c r="O73" s="730"/>
      <c r="P73" s="730"/>
      <c r="Q73" s="730"/>
      <c r="R73" s="730"/>
      <c r="S73" s="730"/>
      <c r="T73" s="730"/>
      <c r="U73" s="614"/>
    </row>
    <row r="74" spans="5:21" ht="15">
      <c r="E74" s="640"/>
      <c r="F74" s="191" t="s">
        <v>289</v>
      </c>
      <c r="G74" s="20">
        <v>3</v>
      </c>
      <c r="H74" s="614"/>
      <c r="I74" s="750"/>
      <c r="J74" s="730"/>
      <c r="K74" s="730"/>
      <c r="L74" s="730"/>
      <c r="M74" s="730"/>
      <c r="N74" s="730"/>
      <c r="O74" s="730"/>
      <c r="P74" s="730"/>
      <c r="Q74" s="730"/>
      <c r="R74" s="730"/>
      <c r="S74" s="730"/>
      <c r="T74" s="730"/>
      <c r="U74" s="614"/>
    </row>
    <row r="75" spans="2:21" ht="15">
      <c r="B75" s="271"/>
      <c r="C75" s="271"/>
      <c r="D75" s="102"/>
      <c r="E75" s="640"/>
      <c r="F75" s="191" t="s">
        <v>290</v>
      </c>
      <c r="G75" s="20">
        <v>1</v>
      </c>
      <c r="H75" s="351"/>
      <c r="I75" s="750"/>
      <c r="J75" s="730"/>
      <c r="K75" s="730"/>
      <c r="L75" s="730"/>
      <c r="M75" s="730"/>
      <c r="N75" s="730"/>
      <c r="O75" s="730"/>
      <c r="P75" s="730"/>
      <c r="Q75" s="730"/>
      <c r="R75" s="730"/>
      <c r="S75" s="730"/>
      <c r="T75" s="730"/>
      <c r="U75" s="11"/>
    </row>
    <row r="76" spans="2:21" ht="15.75" thickBot="1">
      <c r="B76" s="271"/>
      <c r="C76" s="271"/>
      <c r="D76" s="102"/>
      <c r="E76" s="640"/>
      <c r="F76" s="469" t="s">
        <v>276</v>
      </c>
      <c r="G76" s="470">
        <v>20</v>
      </c>
      <c r="H76" s="458">
        <v>20</v>
      </c>
      <c r="I76" s="276">
        <v>19</v>
      </c>
      <c r="J76" s="276">
        <v>19</v>
      </c>
      <c r="K76" s="276">
        <v>19</v>
      </c>
      <c r="L76" s="276">
        <v>19</v>
      </c>
      <c r="M76" s="276">
        <v>19</v>
      </c>
      <c r="N76" s="276">
        <v>19</v>
      </c>
      <c r="O76" s="276">
        <v>19</v>
      </c>
      <c r="P76" s="276">
        <v>19</v>
      </c>
      <c r="Q76" s="276">
        <v>19</v>
      </c>
      <c r="R76" s="276">
        <v>19</v>
      </c>
      <c r="S76" s="276">
        <v>19</v>
      </c>
      <c r="T76" s="276">
        <v>19</v>
      </c>
      <c r="U76" s="458">
        <v>20</v>
      </c>
    </row>
    <row r="77" spans="2:21" ht="15.75" customHeight="1" thickBot="1">
      <c r="B77" s="271"/>
      <c r="C77" s="271"/>
      <c r="D77" s="102"/>
      <c r="E77" s="641"/>
      <c r="F77" s="616" t="s">
        <v>214</v>
      </c>
      <c r="G77" s="617"/>
      <c r="H77" s="25">
        <v>6</v>
      </c>
      <c r="I77" s="290">
        <f>SUM(I65:I76)/10</f>
        <v>5.7</v>
      </c>
      <c r="J77" s="398">
        <f aca="true" t="shared" si="7" ref="J77:T77">SUM(J65:J76)/10</f>
        <v>3.6</v>
      </c>
      <c r="K77" s="290">
        <f t="shared" si="7"/>
        <v>5</v>
      </c>
      <c r="L77" s="290">
        <f t="shared" si="7"/>
        <v>5.7</v>
      </c>
      <c r="M77" s="290">
        <f t="shared" si="7"/>
        <v>5.7</v>
      </c>
      <c r="N77" s="290">
        <f t="shared" si="7"/>
        <v>5.7</v>
      </c>
      <c r="O77" s="290">
        <f t="shared" si="7"/>
        <v>5.7</v>
      </c>
      <c r="P77" s="290">
        <f t="shared" si="7"/>
        <v>5.9</v>
      </c>
      <c r="Q77" s="290">
        <f t="shared" si="7"/>
        <v>4.2</v>
      </c>
      <c r="R77" s="290">
        <f t="shared" si="7"/>
        <v>5.15</v>
      </c>
      <c r="S77" s="290">
        <f t="shared" si="7"/>
        <v>4.6</v>
      </c>
      <c r="T77" s="290">
        <f t="shared" si="7"/>
        <v>4.9</v>
      </c>
      <c r="U77" s="25">
        <v>6</v>
      </c>
    </row>
    <row r="78" spans="2:21" ht="15">
      <c r="B78" s="271"/>
      <c r="C78" s="271"/>
      <c r="D78" s="102"/>
      <c r="E78" s="640" t="s">
        <v>292</v>
      </c>
      <c r="F78" s="471" t="s">
        <v>281</v>
      </c>
      <c r="G78" s="472">
        <v>10</v>
      </c>
      <c r="H78" s="459">
        <v>10</v>
      </c>
      <c r="I78" s="38">
        <v>10</v>
      </c>
      <c r="J78" s="431">
        <v>9</v>
      </c>
      <c r="K78" s="431">
        <v>10</v>
      </c>
      <c r="L78" s="431">
        <v>10</v>
      </c>
      <c r="M78" s="431">
        <v>10</v>
      </c>
      <c r="N78" s="431">
        <v>10</v>
      </c>
      <c r="O78" s="431">
        <v>9</v>
      </c>
      <c r="P78" s="431">
        <v>10</v>
      </c>
      <c r="Q78" s="431">
        <v>10</v>
      </c>
      <c r="R78" s="431">
        <v>10</v>
      </c>
      <c r="S78" s="431">
        <v>10</v>
      </c>
      <c r="T78" s="431">
        <v>10</v>
      </c>
      <c r="U78" s="459">
        <v>10</v>
      </c>
    </row>
    <row r="79" spans="5:21" ht="15">
      <c r="E79" s="640"/>
      <c r="F79" s="183" t="s">
        <v>282</v>
      </c>
      <c r="G79" s="41">
        <v>4</v>
      </c>
      <c r="H79" s="632">
        <v>20</v>
      </c>
      <c r="I79" s="750">
        <v>20</v>
      </c>
      <c r="J79" s="730">
        <v>7</v>
      </c>
      <c r="K79" s="730">
        <v>16</v>
      </c>
      <c r="L79" s="730">
        <v>20</v>
      </c>
      <c r="M79" s="730">
        <v>10</v>
      </c>
      <c r="N79" s="730">
        <v>14</v>
      </c>
      <c r="O79" s="730">
        <v>10</v>
      </c>
      <c r="P79" s="730">
        <v>20</v>
      </c>
      <c r="Q79" s="730">
        <v>8</v>
      </c>
      <c r="R79" s="730">
        <v>20</v>
      </c>
      <c r="S79" s="730">
        <v>20</v>
      </c>
      <c r="T79" s="730">
        <v>19</v>
      </c>
      <c r="U79" s="624">
        <v>20</v>
      </c>
    </row>
    <row r="80" spans="5:21" ht="15">
      <c r="E80" s="640"/>
      <c r="F80" s="183" t="s">
        <v>283</v>
      </c>
      <c r="G80" s="41">
        <v>2</v>
      </c>
      <c r="H80" s="632"/>
      <c r="I80" s="750"/>
      <c r="J80" s="730"/>
      <c r="K80" s="730"/>
      <c r="L80" s="730"/>
      <c r="M80" s="730"/>
      <c r="N80" s="730"/>
      <c r="O80" s="730"/>
      <c r="P80" s="730"/>
      <c r="Q80" s="730"/>
      <c r="R80" s="730"/>
      <c r="S80" s="730"/>
      <c r="T80" s="730"/>
      <c r="U80" s="614"/>
    </row>
    <row r="81" spans="5:21" ht="15">
      <c r="E81" s="640"/>
      <c r="F81" s="183" t="s">
        <v>284</v>
      </c>
      <c r="G81" s="41">
        <v>2</v>
      </c>
      <c r="H81" s="632"/>
      <c r="I81" s="750"/>
      <c r="J81" s="730"/>
      <c r="K81" s="730"/>
      <c r="L81" s="730"/>
      <c r="M81" s="730"/>
      <c r="N81" s="730"/>
      <c r="O81" s="730"/>
      <c r="P81" s="730"/>
      <c r="Q81" s="730"/>
      <c r="R81" s="730"/>
      <c r="S81" s="730"/>
      <c r="T81" s="730"/>
      <c r="U81" s="614"/>
    </row>
    <row r="82" spans="5:21" ht="15">
      <c r="E82" s="640"/>
      <c r="F82" s="183" t="s">
        <v>285</v>
      </c>
      <c r="G82" s="41">
        <v>2</v>
      </c>
      <c r="H82" s="632"/>
      <c r="I82" s="750"/>
      <c r="J82" s="730"/>
      <c r="K82" s="730"/>
      <c r="L82" s="730"/>
      <c r="M82" s="730"/>
      <c r="N82" s="730"/>
      <c r="O82" s="730"/>
      <c r="P82" s="730"/>
      <c r="Q82" s="730"/>
      <c r="R82" s="730"/>
      <c r="S82" s="730"/>
      <c r="T82" s="730"/>
      <c r="U82" s="614"/>
    </row>
    <row r="83" spans="5:21" ht="15">
      <c r="E83" s="640"/>
      <c r="F83" s="183" t="s">
        <v>286</v>
      </c>
      <c r="G83" s="41">
        <v>5</v>
      </c>
      <c r="H83" s="632"/>
      <c r="I83" s="750"/>
      <c r="J83" s="730"/>
      <c r="K83" s="730"/>
      <c r="L83" s="730"/>
      <c r="M83" s="730"/>
      <c r="N83" s="730"/>
      <c r="O83" s="730"/>
      <c r="P83" s="730"/>
      <c r="Q83" s="730"/>
      <c r="R83" s="730"/>
      <c r="S83" s="730"/>
      <c r="T83" s="730"/>
      <c r="U83" s="614"/>
    </row>
    <row r="84" spans="5:21" ht="15">
      <c r="E84" s="640"/>
      <c r="F84" s="183" t="s">
        <v>287</v>
      </c>
      <c r="G84" s="41">
        <v>5</v>
      </c>
      <c r="H84" s="632"/>
      <c r="I84" s="751"/>
      <c r="J84" s="731"/>
      <c r="K84" s="731"/>
      <c r="L84" s="731"/>
      <c r="M84" s="731"/>
      <c r="N84" s="731"/>
      <c r="O84" s="731"/>
      <c r="P84" s="731"/>
      <c r="Q84" s="731"/>
      <c r="R84" s="731"/>
      <c r="S84" s="731"/>
      <c r="T84" s="731"/>
      <c r="U84" s="615"/>
    </row>
    <row r="85" spans="5:21" ht="15">
      <c r="E85" s="640"/>
      <c r="F85" s="183" t="s">
        <v>288</v>
      </c>
      <c r="G85" s="41">
        <v>10</v>
      </c>
      <c r="H85" s="632">
        <v>30</v>
      </c>
      <c r="I85" s="749">
        <v>20</v>
      </c>
      <c r="J85" s="732">
        <v>4</v>
      </c>
      <c r="K85" s="732">
        <v>4</v>
      </c>
      <c r="L85" s="732">
        <v>20</v>
      </c>
      <c r="M85" s="732">
        <v>10</v>
      </c>
      <c r="N85" s="732">
        <v>5</v>
      </c>
      <c r="O85" s="732">
        <v>12</v>
      </c>
      <c r="P85" s="732">
        <v>20</v>
      </c>
      <c r="Q85" s="732">
        <v>10</v>
      </c>
      <c r="R85" s="732">
        <v>20</v>
      </c>
      <c r="S85" s="732">
        <v>20</v>
      </c>
      <c r="T85" s="732">
        <v>12</v>
      </c>
      <c r="U85" s="624">
        <v>30</v>
      </c>
    </row>
    <row r="86" spans="5:21" ht="15.75" thickBot="1">
      <c r="E86" s="640"/>
      <c r="F86" s="184" t="s">
        <v>268</v>
      </c>
      <c r="G86" s="43">
        <v>20</v>
      </c>
      <c r="H86" s="624"/>
      <c r="I86" s="753"/>
      <c r="J86" s="733"/>
      <c r="K86" s="733"/>
      <c r="L86" s="733"/>
      <c r="M86" s="733"/>
      <c r="N86" s="733"/>
      <c r="O86" s="733"/>
      <c r="P86" s="733"/>
      <c r="Q86" s="733"/>
      <c r="R86" s="733"/>
      <c r="S86" s="733"/>
      <c r="T86" s="733"/>
      <c r="U86" s="625"/>
    </row>
    <row r="87" spans="5:21" ht="15.75" thickBot="1">
      <c r="E87" s="641"/>
      <c r="F87" s="616" t="s">
        <v>214</v>
      </c>
      <c r="G87" s="617"/>
      <c r="H87" s="174">
        <v>6</v>
      </c>
      <c r="I87" s="290">
        <f aca="true" t="shared" si="8" ref="I87:T87">SUM(I78:I85)/10</f>
        <v>5</v>
      </c>
      <c r="J87" s="398">
        <f t="shared" si="8"/>
        <v>2</v>
      </c>
      <c r="K87" s="398">
        <f t="shared" si="8"/>
        <v>3</v>
      </c>
      <c r="L87" s="290">
        <f t="shared" si="8"/>
        <v>5</v>
      </c>
      <c r="M87" s="398">
        <f t="shared" si="8"/>
        <v>3</v>
      </c>
      <c r="N87" s="398">
        <f t="shared" si="8"/>
        <v>2.9</v>
      </c>
      <c r="O87" s="398">
        <f t="shared" si="8"/>
        <v>3.1</v>
      </c>
      <c r="P87" s="290">
        <f t="shared" si="8"/>
        <v>5</v>
      </c>
      <c r="Q87" s="398">
        <f t="shared" si="8"/>
        <v>2.8</v>
      </c>
      <c r="R87" s="290">
        <f t="shared" si="8"/>
        <v>5</v>
      </c>
      <c r="S87" s="290">
        <f t="shared" si="8"/>
        <v>5</v>
      </c>
      <c r="T87" s="290">
        <f t="shared" si="8"/>
        <v>4.1</v>
      </c>
      <c r="U87" s="174">
        <v>6</v>
      </c>
    </row>
    <row r="88" spans="5:21" ht="15.75" thickBot="1">
      <c r="E88" s="694" t="s">
        <v>293</v>
      </c>
      <c r="F88" s="471" t="s">
        <v>296</v>
      </c>
      <c r="G88" s="472">
        <v>10</v>
      </c>
      <c r="H88" s="447">
        <v>10</v>
      </c>
      <c r="I88" s="38">
        <v>10</v>
      </c>
      <c r="J88" s="431">
        <v>10</v>
      </c>
      <c r="K88" s="431">
        <v>10</v>
      </c>
      <c r="L88" s="431">
        <v>10</v>
      </c>
      <c r="M88" s="431">
        <v>10</v>
      </c>
      <c r="N88" s="431">
        <v>10</v>
      </c>
      <c r="O88" s="431">
        <v>10</v>
      </c>
      <c r="P88" s="431">
        <v>10</v>
      </c>
      <c r="Q88" s="431">
        <v>9</v>
      </c>
      <c r="R88" s="431">
        <v>10</v>
      </c>
      <c r="S88" s="431">
        <v>10</v>
      </c>
      <c r="T88" s="431">
        <v>10</v>
      </c>
      <c r="U88" s="447">
        <v>10</v>
      </c>
    </row>
    <row r="89" spans="5:21" ht="15.75" customHeight="1" thickBot="1">
      <c r="E89" s="694"/>
      <c r="F89" s="182" t="s">
        <v>297</v>
      </c>
      <c r="G89" s="38">
        <v>5</v>
      </c>
      <c r="H89" s="11">
        <v>5</v>
      </c>
      <c r="I89" s="41">
        <v>5</v>
      </c>
      <c r="J89" s="425">
        <v>0</v>
      </c>
      <c r="K89" s="425">
        <v>5</v>
      </c>
      <c r="L89" s="425">
        <v>5</v>
      </c>
      <c r="M89" s="425">
        <v>5</v>
      </c>
      <c r="N89" s="425">
        <v>0</v>
      </c>
      <c r="O89" s="425">
        <v>5</v>
      </c>
      <c r="P89" s="425">
        <v>5</v>
      </c>
      <c r="Q89" s="425">
        <v>5</v>
      </c>
      <c r="R89" s="425">
        <v>5</v>
      </c>
      <c r="S89" s="425">
        <v>5</v>
      </c>
      <c r="T89" s="425">
        <v>5</v>
      </c>
      <c r="U89" s="11">
        <v>5</v>
      </c>
    </row>
    <row r="90" spans="5:21" ht="15.75" thickBot="1">
      <c r="E90" s="694"/>
      <c r="F90" s="183" t="s">
        <v>298</v>
      </c>
      <c r="G90" s="41">
        <v>5</v>
      </c>
      <c r="H90" s="22">
        <v>5</v>
      </c>
      <c r="I90" s="41">
        <v>5</v>
      </c>
      <c r="J90" s="425">
        <v>5</v>
      </c>
      <c r="K90" s="425">
        <v>5</v>
      </c>
      <c r="L90" s="425">
        <v>5</v>
      </c>
      <c r="M90" s="425">
        <v>4</v>
      </c>
      <c r="N90" s="425">
        <v>4</v>
      </c>
      <c r="O90" s="425">
        <v>5</v>
      </c>
      <c r="P90" s="425">
        <v>5</v>
      </c>
      <c r="Q90" s="425">
        <v>5</v>
      </c>
      <c r="R90" s="425">
        <v>5</v>
      </c>
      <c r="S90" s="425">
        <v>5</v>
      </c>
      <c r="T90" s="425">
        <v>5</v>
      </c>
      <c r="U90" s="22">
        <v>5</v>
      </c>
    </row>
    <row r="91" spans="5:21" ht="15.75" thickBot="1">
      <c r="E91" s="694"/>
      <c r="F91" s="184" t="s">
        <v>299</v>
      </c>
      <c r="G91" s="43">
        <v>10</v>
      </c>
      <c r="H91" s="18">
        <v>10</v>
      </c>
      <c r="I91" s="43">
        <v>10</v>
      </c>
      <c r="J91" s="427">
        <v>10</v>
      </c>
      <c r="K91" s="427">
        <v>10</v>
      </c>
      <c r="L91" s="427">
        <v>8</v>
      </c>
      <c r="M91" s="427">
        <v>8</v>
      </c>
      <c r="N91" s="427">
        <v>0</v>
      </c>
      <c r="O91" s="427">
        <v>10</v>
      </c>
      <c r="P91" s="427">
        <v>10</v>
      </c>
      <c r="Q91" s="427">
        <v>9</v>
      </c>
      <c r="R91" s="427">
        <v>10</v>
      </c>
      <c r="S91" s="427">
        <v>10</v>
      </c>
      <c r="T91" s="427">
        <v>10</v>
      </c>
      <c r="U91" s="18">
        <v>10</v>
      </c>
    </row>
    <row r="92" spans="5:21" ht="15.75" thickBot="1">
      <c r="E92" s="694"/>
      <c r="F92" s="801" t="s">
        <v>214</v>
      </c>
      <c r="G92" s="802"/>
      <c r="H92" s="174">
        <v>3</v>
      </c>
      <c r="I92" s="290">
        <f aca="true" t="shared" si="9" ref="I92:T92">SUM(I88:I91)/10</f>
        <v>3</v>
      </c>
      <c r="J92" s="290">
        <f t="shared" si="9"/>
        <v>2.5</v>
      </c>
      <c r="K92" s="290">
        <f t="shared" si="9"/>
        <v>3</v>
      </c>
      <c r="L92" s="290">
        <f t="shared" si="9"/>
        <v>2.8</v>
      </c>
      <c r="M92" s="290">
        <f t="shared" si="9"/>
        <v>2.7</v>
      </c>
      <c r="N92" s="398">
        <f t="shared" si="9"/>
        <v>1.4</v>
      </c>
      <c r="O92" s="290">
        <f t="shared" si="9"/>
        <v>3</v>
      </c>
      <c r="P92" s="290">
        <f t="shared" si="9"/>
        <v>3</v>
      </c>
      <c r="Q92" s="290">
        <f t="shared" si="9"/>
        <v>2.8</v>
      </c>
      <c r="R92" s="290">
        <f t="shared" si="9"/>
        <v>3</v>
      </c>
      <c r="S92" s="290">
        <f t="shared" si="9"/>
        <v>3</v>
      </c>
      <c r="T92" s="290">
        <f t="shared" si="9"/>
        <v>3</v>
      </c>
      <c r="U92" s="174">
        <v>3</v>
      </c>
    </row>
    <row r="93" spans="5:21" ht="15">
      <c r="E93" s="639" t="s">
        <v>291</v>
      </c>
      <c r="F93" s="190" t="s">
        <v>295</v>
      </c>
      <c r="G93" s="50">
        <v>20</v>
      </c>
      <c r="H93" s="613">
        <v>30</v>
      </c>
      <c r="I93" s="751">
        <v>30</v>
      </c>
      <c r="J93" s="731">
        <v>30</v>
      </c>
      <c r="K93" s="731">
        <v>30</v>
      </c>
      <c r="L93" s="731">
        <v>30</v>
      </c>
      <c r="M93" s="731">
        <v>28</v>
      </c>
      <c r="N93" s="731">
        <v>30</v>
      </c>
      <c r="O93" s="731">
        <v>28</v>
      </c>
      <c r="P93" s="731">
        <v>30</v>
      </c>
      <c r="Q93" s="731">
        <v>10</v>
      </c>
      <c r="R93" s="731">
        <v>28</v>
      </c>
      <c r="S93" s="731">
        <v>30</v>
      </c>
      <c r="T93" s="731">
        <v>30</v>
      </c>
      <c r="U93" s="703">
        <v>30</v>
      </c>
    </row>
    <row r="94" spans="5:21" ht="15">
      <c r="E94" s="640"/>
      <c r="F94" s="299" t="s">
        <v>245</v>
      </c>
      <c r="G94" s="275">
        <v>10</v>
      </c>
      <c r="H94" s="614"/>
      <c r="I94" s="749"/>
      <c r="J94" s="732"/>
      <c r="K94" s="732"/>
      <c r="L94" s="732"/>
      <c r="M94" s="732"/>
      <c r="N94" s="732"/>
      <c r="O94" s="732"/>
      <c r="P94" s="732"/>
      <c r="Q94" s="732"/>
      <c r="R94" s="732"/>
      <c r="S94" s="732"/>
      <c r="T94" s="732"/>
      <c r="U94" s="632"/>
    </row>
    <row r="95" spans="5:21" ht="15.75" thickBot="1">
      <c r="E95" s="640"/>
      <c r="F95" s="469" t="s">
        <v>294</v>
      </c>
      <c r="G95" s="470">
        <v>10</v>
      </c>
      <c r="H95" s="460">
        <v>10</v>
      </c>
      <c r="I95" s="43">
        <v>10</v>
      </c>
      <c r="J95" s="427">
        <v>10</v>
      </c>
      <c r="K95" s="427">
        <v>10</v>
      </c>
      <c r="L95" s="427">
        <v>10</v>
      </c>
      <c r="M95" s="427">
        <v>9</v>
      </c>
      <c r="N95" s="427">
        <v>10</v>
      </c>
      <c r="O95" s="427">
        <v>9</v>
      </c>
      <c r="P95" s="427">
        <v>10</v>
      </c>
      <c r="Q95" s="427">
        <v>8</v>
      </c>
      <c r="R95" s="427">
        <v>10</v>
      </c>
      <c r="S95" s="427">
        <v>9</v>
      </c>
      <c r="T95" s="427">
        <v>10</v>
      </c>
      <c r="U95" s="460">
        <v>10</v>
      </c>
    </row>
    <row r="96" spans="5:21" ht="15.75" thickBot="1">
      <c r="E96" s="641"/>
      <c r="F96" s="784" t="s">
        <v>214</v>
      </c>
      <c r="G96" s="785"/>
      <c r="H96" s="85">
        <v>4</v>
      </c>
      <c r="I96" s="278">
        <f>SUM(I93:I95)/10</f>
        <v>4</v>
      </c>
      <c r="J96" s="278">
        <f aca="true" t="shared" si="10" ref="J96:T96">SUM(J93:J95)/10</f>
        <v>4</v>
      </c>
      <c r="K96" s="278">
        <f t="shared" si="10"/>
        <v>4</v>
      </c>
      <c r="L96" s="278">
        <f t="shared" si="10"/>
        <v>4</v>
      </c>
      <c r="M96" s="278">
        <f t="shared" si="10"/>
        <v>3.7</v>
      </c>
      <c r="N96" s="278">
        <f t="shared" si="10"/>
        <v>4</v>
      </c>
      <c r="O96" s="278">
        <f t="shared" si="10"/>
        <v>3.7</v>
      </c>
      <c r="P96" s="278">
        <f t="shared" si="10"/>
        <v>4</v>
      </c>
      <c r="Q96" s="399">
        <f t="shared" si="10"/>
        <v>1.8</v>
      </c>
      <c r="R96" s="278">
        <f t="shared" si="10"/>
        <v>3.8</v>
      </c>
      <c r="S96" s="278">
        <f t="shared" si="10"/>
        <v>3.9</v>
      </c>
      <c r="T96" s="278">
        <f t="shared" si="10"/>
        <v>4</v>
      </c>
      <c r="U96" s="83">
        <f>SUM(U93:U95)/10</f>
        <v>4</v>
      </c>
    </row>
    <row r="97" spans="5:21" ht="16.5" thickBot="1">
      <c r="E97" s="803" t="s">
        <v>351</v>
      </c>
      <c r="F97" s="804"/>
      <c r="G97" s="805"/>
      <c r="H97" s="304">
        <f>SUM(H64+H77+H87+H92+H96)</f>
        <v>24</v>
      </c>
      <c r="I97" s="357">
        <f aca="true" t="shared" si="11" ref="I97:T97">SUM(I64+I77+I87+I92+I96)</f>
        <v>22.7</v>
      </c>
      <c r="J97" s="357">
        <f t="shared" si="11"/>
        <v>16.9</v>
      </c>
      <c r="K97" s="357">
        <f t="shared" si="11"/>
        <v>20</v>
      </c>
      <c r="L97" s="357">
        <f t="shared" si="11"/>
        <v>21.6</v>
      </c>
      <c r="M97" s="357">
        <f t="shared" si="11"/>
        <v>19.9</v>
      </c>
      <c r="N97" s="357">
        <f t="shared" si="11"/>
        <v>19</v>
      </c>
      <c r="O97" s="357">
        <f t="shared" si="11"/>
        <v>19.6</v>
      </c>
      <c r="P97" s="357">
        <f t="shared" si="11"/>
        <v>22.9</v>
      </c>
      <c r="Q97" s="357">
        <f t="shared" si="11"/>
        <v>15.400000000000002</v>
      </c>
      <c r="R97" s="357">
        <f t="shared" si="11"/>
        <v>21.85</v>
      </c>
      <c r="S97" s="357">
        <f t="shared" si="11"/>
        <v>21.099999999999998</v>
      </c>
      <c r="T97" s="357">
        <f t="shared" si="11"/>
        <v>19.700000000000003</v>
      </c>
      <c r="U97" s="358">
        <f>SUM(U64+U77+U87+U92+U96)</f>
        <v>24</v>
      </c>
    </row>
    <row r="98" spans="5:21" ht="15.75" customHeight="1" thickBot="1">
      <c r="E98" s="787" t="s">
        <v>353</v>
      </c>
      <c r="F98" s="788"/>
      <c r="G98" s="789"/>
      <c r="H98" s="540">
        <f>SUM(H47+H97)</f>
        <v>75</v>
      </c>
      <c r="I98" s="357">
        <f>SUM(I47+I97)</f>
        <v>62.599999999999994</v>
      </c>
      <c r="J98" s="357">
        <f>SUM(J47+J97)</f>
        <v>52.9</v>
      </c>
      <c r="K98" s="357">
        <f aca="true" t="shared" si="12" ref="K98:S98">SUM(K47+K97)</f>
        <v>63.1</v>
      </c>
      <c r="L98" s="357">
        <f t="shared" si="12"/>
        <v>65.6</v>
      </c>
      <c r="M98" s="357">
        <f t="shared" si="12"/>
        <v>64.5</v>
      </c>
      <c r="N98" s="357">
        <f t="shared" si="12"/>
        <v>63.6</v>
      </c>
      <c r="O98" s="357">
        <f t="shared" si="12"/>
        <v>61.79999999999999</v>
      </c>
      <c r="P98" s="357">
        <f t="shared" si="12"/>
        <v>67</v>
      </c>
      <c r="Q98" s="357">
        <f t="shared" si="12"/>
        <v>55.8</v>
      </c>
      <c r="R98" s="357">
        <f t="shared" si="12"/>
        <v>66.95</v>
      </c>
      <c r="S98" s="357">
        <f t="shared" si="12"/>
        <v>65</v>
      </c>
      <c r="T98" s="357">
        <f>SUM(T47+T97)</f>
        <v>64.10000000000001</v>
      </c>
      <c r="U98" s="539">
        <f>SUM(U47+U97)</f>
        <v>75</v>
      </c>
    </row>
    <row r="99" spans="5:21" ht="15.75" customHeight="1" thickBot="1">
      <c r="E99" s="300"/>
      <c r="F99" s="296"/>
      <c r="G99" s="292"/>
      <c r="H99" s="292"/>
      <c r="I99" s="816" t="s">
        <v>402</v>
      </c>
      <c r="J99" s="816">
        <v>36</v>
      </c>
      <c r="K99" s="816">
        <v>30</v>
      </c>
      <c r="L99" s="816">
        <v>17</v>
      </c>
      <c r="M99" s="816">
        <v>21</v>
      </c>
      <c r="N99" s="816">
        <v>28</v>
      </c>
      <c r="O99" s="816">
        <v>33</v>
      </c>
      <c r="P99" s="816">
        <v>14</v>
      </c>
      <c r="Q99" s="816">
        <v>35</v>
      </c>
      <c r="R99" s="816">
        <v>12</v>
      </c>
      <c r="S99" s="816">
        <v>13</v>
      </c>
      <c r="T99" s="816" t="s">
        <v>231</v>
      </c>
      <c r="U99" s="296"/>
    </row>
    <row r="100" spans="6:21" ht="16.5" thickBot="1">
      <c r="F100" s="189"/>
      <c r="G100" s="675" t="s">
        <v>35</v>
      </c>
      <c r="H100" s="807" t="s">
        <v>79</v>
      </c>
      <c r="I100" s="817"/>
      <c r="J100" s="817"/>
      <c r="K100" s="817"/>
      <c r="L100" s="817"/>
      <c r="M100" s="817"/>
      <c r="N100" s="817"/>
      <c r="O100" s="817"/>
      <c r="P100" s="817"/>
      <c r="Q100" s="817"/>
      <c r="R100" s="817"/>
      <c r="S100" s="817"/>
      <c r="T100" s="817"/>
      <c r="U100" s="793"/>
    </row>
    <row r="101" spans="6:21" ht="16.5" thickBot="1">
      <c r="F101" s="7" t="s">
        <v>34</v>
      </c>
      <c r="G101" s="676"/>
      <c r="H101" s="808"/>
      <c r="I101" s="818"/>
      <c r="J101" s="818"/>
      <c r="K101" s="818"/>
      <c r="L101" s="818"/>
      <c r="M101" s="818"/>
      <c r="N101" s="818"/>
      <c r="O101" s="818"/>
      <c r="P101" s="818"/>
      <c r="Q101" s="818"/>
      <c r="R101" s="818"/>
      <c r="S101" s="818"/>
      <c r="T101" s="818"/>
      <c r="U101" s="794"/>
    </row>
    <row r="102" spans="5:21" ht="15.75" thickBot="1">
      <c r="E102" s="694" t="s">
        <v>300</v>
      </c>
      <c r="F102" s="185"/>
      <c r="G102" s="9"/>
      <c r="H102" s="89"/>
      <c r="I102" s="352"/>
      <c r="J102" s="439"/>
      <c r="K102" s="439"/>
      <c r="L102" s="439"/>
      <c r="M102" s="439"/>
      <c r="N102" s="439"/>
      <c r="O102" s="439"/>
      <c r="P102" s="439"/>
      <c r="Q102" s="439"/>
      <c r="R102" s="439"/>
      <c r="S102" s="439"/>
      <c r="T102" s="439"/>
      <c r="U102" s="347"/>
    </row>
    <row r="103" spans="5:21" ht="15.75" thickBot="1">
      <c r="E103" s="694"/>
      <c r="F103" s="183" t="s">
        <v>301</v>
      </c>
      <c r="G103" s="41">
        <v>10</v>
      </c>
      <c r="H103" s="614">
        <v>24</v>
      </c>
      <c r="I103" s="743">
        <v>24</v>
      </c>
      <c r="J103" s="737">
        <v>17</v>
      </c>
      <c r="K103" s="737">
        <v>20</v>
      </c>
      <c r="L103" s="737">
        <v>18</v>
      </c>
      <c r="M103" s="737">
        <v>24</v>
      </c>
      <c r="N103" s="737">
        <v>22</v>
      </c>
      <c r="O103" s="737">
        <v>22</v>
      </c>
      <c r="P103" s="737">
        <v>18</v>
      </c>
      <c r="Q103" s="737">
        <v>20</v>
      </c>
      <c r="R103" s="737">
        <v>20</v>
      </c>
      <c r="S103" s="737">
        <v>12</v>
      </c>
      <c r="T103" s="737">
        <v>20</v>
      </c>
      <c r="U103" s="614">
        <v>24</v>
      </c>
    </row>
    <row r="104" spans="5:21" ht="15.75" thickBot="1">
      <c r="E104" s="694"/>
      <c r="F104" s="183" t="s">
        <v>302</v>
      </c>
      <c r="G104" s="41">
        <v>4</v>
      </c>
      <c r="H104" s="614"/>
      <c r="I104" s="743"/>
      <c r="J104" s="737"/>
      <c r="K104" s="737"/>
      <c r="L104" s="737"/>
      <c r="M104" s="737"/>
      <c r="N104" s="737"/>
      <c r="O104" s="737"/>
      <c r="P104" s="737"/>
      <c r="Q104" s="737"/>
      <c r="R104" s="737"/>
      <c r="S104" s="737"/>
      <c r="T104" s="737"/>
      <c r="U104" s="614"/>
    </row>
    <row r="105" spans="5:21" ht="15.75" thickBot="1">
      <c r="E105" s="694"/>
      <c r="F105" s="183" t="s">
        <v>303</v>
      </c>
      <c r="G105" s="41">
        <v>2</v>
      </c>
      <c r="H105" s="614"/>
      <c r="I105" s="743"/>
      <c r="J105" s="737"/>
      <c r="K105" s="737"/>
      <c r="L105" s="737"/>
      <c r="M105" s="737"/>
      <c r="N105" s="737"/>
      <c r="O105" s="737"/>
      <c r="P105" s="737"/>
      <c r="Q105" s="737"/>
      <c r="R105" s="737"/>
      <c r="S105" s="737"/>
      <c r="T105" s="737"/>
      <c r="U105" s="614"/>
    </row>
    <row r="106" spans="5:21" ht="15.75" thickBot="1">
      <c r="E106" s="694"/>
      <c r="F106" s="183" t="s">
        <v>304</v>
      </c>
      <c r="G106" s="41">
        <v>8</v>
      </c>
      <c r="H106" s="615"/>
      <c r="I106" s="743"/>
      <c r="J106" s="737"/>
      <c r="K106" s="737"/>
      <c r="L106" s="737"/>
      <c r="M106" s="737"/>
      <c r="N106" s="737"/>
      <c r="O106" s="737"/>
      <c r="P106" s="737"/>
      <c r="Q106" s="737"/>
      <c r="R106" s="737"/>
      <c r="S106" s="737"/>
      <c r="T106" s="737"/>
      <c r="U106" s="615"/>
    </row>
    <row r="107" spans="5:21" ht="15.75" thickBot="1">
      <c r="E107" s="694"/>
      <c r="F107" s="183" t="s">
        <v>305</v>
      </c>
      <c r="G107" s="41">
        <v>4</v>
      </c>
      <c r="H107" s="632">
        <v>6</v>
      </c>
      <c r="I107" s="743">
        <v>4</v>
      </c>
      <c r="J107" s="737">
        <v>6</v>
      </c>
      <c r="K107" s="737">
        <v>6</v>
      </c>
      <c r="L107" s="737">
        <v>4</v>
      </c>
      <c r="M107" s="737">
        <v>6</v>
      </c>
      <c r="N107" s="737">
        <v>5</v>
      </c>
      <c r="O107" s="737">
        <v>6</v>
      </c>
      <c r="P107" s="737">
        <v>6</v>
      </c>
      <c r="Q107" s="737">
        <v>5</v>
      </c>
      <c r="R107" s="737">
        <v>6</v>
      </c>
      <c r="S107" s="737">
        <v>6</v>
      </c>
      <c r="T107" s="737">
        <v>6</v>
      </c>
      <c r="U107" s="632">
        <v>6</v>
      </c>
    </row>
    <row r="108" spans="5:21" ht="15.75" thickBot="1">
      <c r="E108" s="694"/>
      <c r="F108" s="183" t="s">
        <v>275</v>
      </c>
      <c r="G108" s="41">
        <v>2</v>
      </c>
      <c r="H108" s="632"/>
      <c r="I108" s="743"/>
      <c r="J108" s="737"/>
      <c r="K108" s="737"/>
      <c r="L108" s="737"/>
      <c r="M108" s="737"/>
      <c r="N108" s="737"/>
      <c r="O108" s="737"/>
      <c r="P108" s="737"/>
      <c r="Q108" s="737"/>
      <c r="R108" s="737"/>
      <c r="S108" s="737"/>
      <c r="T108" s="737"/>
      <c r="U108" s="632"/>
    </row>
    <row r="109" spans="5:21" ht="15.75" thickBot="1">
      <c r="E109" s="694"/>
      <c r="F109" s="183" t="s">
        <v>306</v>
      </c>
      <c r="G109" s="41">
        <v>10</v>
      </c>
      <c r="H109" s="22">
        <v>10</v>
      </c>
      <c r="I109" s="41">
        <v>10</v>
      </c>
      <c r="J109" s="425">
        <v>10</v>
      </c>
      <c r="K109" s="425">
        <v>10</v>
      </c>
      <c r="L109" s="425">
        <v>10</v>
      </c>
      <c r="M109" s="425">
        <v>10</v>
      </c>
      <c r="N109" s="425">
        <v>5</v>
      </c>
      <c r="O109" s="425">
        <v>10</v>
      </c>
      <c r="P109" s="425">
        <v>10</v>
      </c>
      <c r="Q109" s="425">
        <v>10</v>
      </c>
      <c r="R109" s="425">
        <v>10</v>
      </c>
      <c r="S109" s="425">
        <v>10</v>
      </c>
      <c r="T109" s="425">
        <v>10</v>
      </c>
      <c r="U109" s="22">
        <v>10</v>
      </c>
    </row>
    <row r="110" spans="5:21" ht="15.75" thickBot="1">
      <c r="E110" s="694"/>
      <c r="F110" s="183" t="s">
        <v>307</v>
      </c>
      <c r="G110" s="41">
        <v>6</v>
      </c>
      <c r="H110" s="624">
        <v>10</v>
      </c>
      <c r="I110" s="743">
        <v>10</v>
      </c>
      <c r="J110" s="737">
        <v>9</v>
      </c>
      <c r="K110" s="737">
        <v>10</v>
      </c>
      <c r="L110" s="737">
        <v>10</v>
      </c>
      <c r="M110" s="737">
        <v>10</v>
      </c>
      <c r="N110" s="737">
        <v>10</v>
      </c>
      <c r="O110" s="737">
        <v>10</v>
      </c>
      <c r="P110" s="737">
        <v>10</v>
      </c>
      <c r="Q110" s="737">
        <v>10</v>
      </c>
      <c r="R110" s="737">
        <v>10</v>
      </c>
      <c r="S110" s="737">
        <v>9</v>
      </c>
      <c r="T110" s="737">
        <v>10</v>
      </c>
      <c r="U110" s="624">
        <v>10</v>
      </c>
    </row>
    <row r="111" spans="5:21" ht="15.75" customHeight="1" thickBot="1">
      <c r="E111" s="694"/>
      <c r="F111" s="183" t="s">
        <v>308</v>
      </c>
      <c r="G111" s="41">
        <v>2</v>
      </c>
      <c r="H111" s="614"/>
      <c r="I111" s="743"/>
      <c r="J111" s="737"/>
      <c r="K111" s="737"/>
      <c r="L111" s="737"/>
      <c r="M111" s="737"/>
      <c r="N111" s="737"/>
      <c r="O111" s="737"/>
      <c r="P111" s="737"/>
      <c r="Q111" s="737"/>
      <c r="R111" s="737"/>
      <c r="S111" s="737"/>
      <c r="T111" s="737"/>
      <c r="U111" s="614"/>
    </row>
    <row r="112" spans="5:21" ht="15.75" thickBot="1">
      <c r="E112" s="694"/>
      <c r="F112" s="184" t="s">
        <v>309</v>
      </c>
      <c r="G112" s="43">
        <v>2</v>
      </c>
      <c r="H112" s="625"/>
      <c r="I112" s="744"/>
      <c r="J112" s="738"/>
      <c r="K112" s="738"/>
      <c r="L112" s="738"/>
      <c r="M112" s="738"/>
      <c r="N112" s="738"/>
      <c r="O112" s="738"/>
      <c r="P112" s="738"/>
      <c r="Q112" s="738"/>
      <c r="R112" s="738"/>
      <c r="S112" s="738"/>
      <c r="T112" s="738"/>
      <c r="U112" s="625"/>
    </row>
    <row r="113" spans="5:21" ht="15.75" thickBot="1">
      <c r="E113" s="694"/>
      <c r="F113" s="616" t="s">
        <v>214</v>
      </c>
      <c r="G113" s="617"/>
      <c r="H113" s="86">
        <v>5</v>
      </c>
      <c r="I113" s="278">
        <f aca="true" t="shared" si="13" ref="I113:T113">SUM(I102:I112)/10</f>
        <v>4.8</v>
      </c>
      <c r="J113" s="278">
        <f t="shared" si="13"/>
        <v>4.2</v>
      </c>
      <c r="K113" s="278">
        <f t="shared" si="13"/>
        <v>4.6</v>
      </c>
      <c r="L113" s="278">
        <f t="shared" si="13"/>
        <v>4.2</v>
      </c>
      <c r="M113" s="278">
        <f t="shared" si="13"/>
        <v>5</v>
      </c>
      <c r="N113" s="278">
        <f t="shared" si="13"/>
        <v>4.2</v>
      </c>
      <c r="O113" s="278">
        <f t="shared" si="13"/>
        <v>4.8</v>
      </c>
      <c r="P113" s="278">
        <f t="shared" si="13"/>
        <v>4.4</v>
      </c>
      <c r="Q113" s="278">
        <f t="shared" si="13"/>
        <v>4.5</v>
      </c>
      <c r="R113" s="278">
        <f t="shared" si="13"/>
        <v>4.6</v>
      </c>
      <c r="S113" s="278">
        <f t="shared" si="13"/>
        <v>3.7</v>
      </c>
      <c r="T113" s="278">
        <f t="shared" si="13"/>
        <v>4.6</v>
      </c>
      <c r="U113" s="25">
        <v>5</v>
      </c>
    </row>
    <row r="114" spans="5:21" ht="15.75" thickBot="1">
      <c r="E114" s="694" t="s">
        <v>310</v>
      </c>
      <c r="F114" s="182" t="s">
        <v>330</v>
      </c>
      <c r="G114" s="38">
        <v>10</v>
      </c>
      <c r="H114" s="613">
        <v>20</v>
      </c>
      <c r="I114" s="751">
        <v>20</v>
      </c>
      <c r="J114" s="731">
        <v>15</v>
      </c>
      <c r="K114" s="731">
        <v>17</v>
      </c>
      <c r="L114" s="731">
        <v>20</v>
      </c>
      <c r="M114" s="731">
        <v>20</v>
      </c>
      <c r="N114" s="731">
        <v>16</v>
      </c>
      <c r="O114" s="731">
        <v>20</v>
      </c>
      <c r="P114" s="731">
        <v>20</v>
      </c>
      <c r="Q114" s="731">
        <v>20</v>
      </c>
      <c r="R114" s="731">
        <v>20</v>
      </c>
      <c r="S114" s="731">
        <v>18</v>
      </c>
      <c r="T114" s="731">
        <v>20</v>
      </c>
      <c r="U114" s="614">
        <v>20</v>
      </c>
    </row>
    <row r="115" spans="5:21" ht="15.75" thickBot="1">
      <c r="E115" s="694"/>
      <c r="F115" s="183" t="s">
        <v>331</v>
      </c>
      <c r="G115" s="41">
        <v>7</v>
      </c>
      <c r="H115" s="614"/>
      <c r="I115" s="743"/>
      <c r="J115" s="737"/>
      <c r="K115" s="737"/>
      <c r="L115" s="737"/>
      <c r="M115" s="737"/>
      <c r="N115" s="737"/>
      <c r="O115" s="737"/>
      <c r="P115" s="737"/>
      <c r="Q115" s="737"/>
      <c r="R115" s="737"/>
      <c r="S115" s="737"/>
      <c r="T115" s="737"/>
      <c r="U115" s="614"/>
    </row>
    <row r="116" spans="5:21" ht="15.75" thickBot="1">
      <c r="E116" s="694"/>
      <c r="F116" s="183" t="s">
        <v>332</v>
      </c>
      <c r="G116" s="41">
        <v>3</v>
      </c>
      <c r="H116" s="615"/>
      <c r="I116" s="743"/>
      <c r="J116" s="737"/>
      <c r="K116" s="737"/>
      <c r="L116" s="737"/>
      <c r="M116" s="737"/>
      <c r="N116" s="737"/>
      <c r="O116" s="737"/>
      <c r="P116" s="737"/>
      <c r="Q116" s="737"/>
      <c r="R116" s="737"/>
      <c r="S116" s="737"/>
      <c r="T116" s="737"/>
      <c r="U116" s="615"/>
    </row>
    <row r="117" spans="5:21" ht="15.75" thickBot="1">
      <c r="E117" s="694"/>
      <c r="F117" s="183"/>
      <c r="G117" s="41"/>
      <c r="H117" s="624">
        <v>20</v>
      </c>
      <c r="I117" s="749">
        <v>20</v>
      </c>
      <c r="J117" s="732">
        <v>8</v>
      </c>
      <c r="K117" s="732">
        <v>10</v>
      </c>
      <c r="L117" s="732">
        <v>15</v>
      </c>
      <c r="M117" s="732">
        <v>18</v>
      </c>
      <c r="N117" s="732">
        <v>6</v>
      </c>
      <c r="O117" s="732">
        <v>20</v>
      </c>
      <c r="P117" s="732">
        <v>8</v>
      </c>
      <c r="Q117" s="732">
        <v>16</v>
      </c>
      <c r="R117" s="732">
        <v>10</v>
      </c>
      <c r="S117" s="732">
        <v>6</v>
      </c>
      <c r="T117" s="732">
        <v>5</v>
      </c>
      <c r="U117" s="624">
        <v>20</v>
      </c>
    </row>
    <row r="118" spans="5:21" ht="15.75" customHeight="1" thickBot="1">
      <c r="E118" s="694"/>
      <c r="F118" s="183" t="s">
        <v>333</v>
      </c>
      <c r="G118" s="41">
        <v>10</v>
      </c>
      <c r="H118" s="614"/>
      <c r="I118" s="750"/>
      <c r="J118" s="730"/>
      <c r="K118" s="730"/>
      <c r="L118" s="730"/>
      <c r="M118" s="730"/>
      <c r="N118" s="730"/>
      <c r="O118" s="730"/>
      <c r="P118" s="730"/>
      <c r="Q118" s="730"/>
      <c r="R118" s="730"/>
      <c r="S118" s="730"/>
      <c r="T118" s="730"/>
      <c r="U118" s="614"/>
    </row>
    <row r="119" spans="5:21" ht="15.75" thickBot="1">
      <c r="E119" s="694"/>
      <c r="F119" s="183" t="s">
        <v>275</v>
      </c>
      <c r="G119" s="41">
        <v>4</v>
      </c>
      <c r="H119" s="614"/>
      <c r="I119" s="750"/>
      <c r="J119" s="730"/>
      <c r="K119" s="730"/>
      <c r="L119" s="730"/>
      <c r="M119" s="730"/>
      <c r="N119" s="730"/>
      <c r="O119" s="730"/>
      <c r="P119" s="730"/>
      <c r="Q119" s="730"/>
      <c r="R119" s="730"/>
      <c r="S119" s="730"/>
      <c r="T119" s="730"/>
      <c r="U119" s="614"/>
    </row>
    <row r="120" spans="5:21" ht="15.75" thickBot="1">
      <c r="E120" s="694"/>
      <c r="F120" s="183" t="s">
        <v>334</v>
      </c>
      <c r="G120" s="41">
        <v>4</v>
      </c>
      <c r="H120" s="614"/>
      <c r="I120" s="750"/>
      <c r="J120" s="730"/>
      <c r="K120" s="730"/>
      <c r="L120" s="730"/>
      <c r="M120" s="730"/>
      <c r="N120" s="730"/>
      <c r="O120" s="730"/>
      <c r="P120" s="730"/>
      <c r="Q120" s="730"/>
      <c r="R120" s="730"/>
      <c r="S120" s="730"/>
      <c r="T120" s="730"/>
      <c r="U120" s="614"/>
    </row>
    <row r="121" spans="5:21" ht="15.75" thickBot="1">
      <c r="E121" s="694"/>
      <c r="F121" s="184" t="s">
        <v>335</v>
      </c>
      <c r="G121" s="43">
        <v>2</v>
      </c>
      <c r="H121" s="625"/>
      <c r="I121" s="753"/>
      <c r="J121" s="733"/>
      <c r="K121" s="733"/>
      <c r="L121" s="733"/>
      <c r="M121" s="733"/>
      <c r="N121" s="733"/>
      <c r="O121" s="733"/>
      <c r="P121" s="733"/>
      <c r="Q121" s="733"/>
      <c r="R121" s="733"/>
      <c r="S121" s="733"/>
      <c r="T121" s="733"/>
      <c r="U121" s="625"/>
    </row>
    <row r="122" spans="5:21" ht="15.75" customHeight="1" thickBot="1">
      <c r="E122" s="694"/>
      <c r="F122" s="616" t="s">
        <v>214</v>
      </c>
      <c r="G122" s="617"/>
      <c r="H122" s="86">
        <v>4</v>
      </c>
      <c r="I122" s="278">
        <f aca="true" t="shared" si="14" ref="I122:T122">SUM(I114:I121)/10</f>
        <v>4</v>
      </c>
      <c r="J122" s="278">
        <f t="shared" si="14"/>
        <v>2.3</v>
      </c>
      <c r="K122" s="278">
        <f t="shared" si="14"/>
        <v>2.7</v>
      </c>
      <c r="L122" s="278">
        <f t="shared" si="14"/>
        <v>3.5</v>
      </c>
      <c r="M122" s="278">
        <f t="shared" si="14"/>
        <v>3.8</v>
      </c>
      <c r="N122" s="278">
        <f t="shared" si="14"/>
        <v>2.2</v>
      </c>
      <c r="O122" s="278">
        <f t="shared" si="14"/>
        <v>4</v>
      </c>
      <c r="P122" s="278">
        <f t="shared" si="14"/>
        <v>2.8</v>
      </c>
      <c r="Q122" s="278">
        <f t="shared" si="14"/>
        <v>3.6</v>
      </c>
      <c r="R122" s="278">
        <f t="shared" si="14"/>
        <v>3</v>
      </c>
      <c r="S122" s="278">
        <f t="shared" si="14"/>
        <v>2.4</v>
      </c>
      <c r="T122" s="278">
        <f t="shared" si="14"/>
        <v>2.5</v>
      </c>
      <c r="U122" s="25">
        <v>4</v>
      </c>
    </row>
    <row r="123" spans="5:21" ht="15.75" thickBot="1">
      <c r="E123" s="694" t="s">
        <v>318</v>
      </c>
      <c r="F123" s="190" t="s">
        <v>336</v>
      </c>
      <c r="G123" s="50">
        <v>5</v>
      </c>
      <c r="H123" s="613">
        <v>15</v>
      </c>
      <c r="I123" s="751">
        <v>15</v>
      </c>
      <c r="J123" s="731">
        <v>5</v>
      </c>
      <c r="K123" s="731">
        <v>12</v>
      </c>
      <c r="L123" s="731">
        <v>14</v>
      </c>
      <c r="M123" s="731">
        <v>12</v>
      </c>
      <c r="N123" s="731">
        <v>11</v>
      </c>
      <c r="O123" s="731">
        <v>13</v>
      </c>
      <c r="P123" s="731">
        <v>4</v>
      </c>
      <c r="Q123" s="731">
        <v>14</v>
      </c>
      <c r="R123" s="731">
        <v>13</v>
      </c>
      <c r="S123" s="731">
        <v>8.5</v>
      </c>
      <c r="T123" s="731">
        <v>15</v>
      </c>
      <c r="U123" s="614">
        <v>15</v>
      </c>
    </row>
    <row r="124" spans="5:21" ht="15.75" thickBot="1">
      <c r="E124" s="694"/>
      <c r="F124" s="183" t="s">
        <v>302</v>
      </c>
      <c r="G124" s="41">
        <v>3</v>
      </c>
      <c r="H124" s="614"/>
      <c r="I124" s="743"/>
      <c r="J124" s="737"/>
      <c r="K124" s="737"/>
      <c r="L124" s="737"/>
      <c r="M124" s="737"/>
      <c r="N124" s="737"/>
      <c r="O124" s="737"/>
      <c r="P124" s="737"/>
      <c r="Q124" s="737"/>
      <c r="R124" s="737"/>
      <c r="S124" s="737"/>
      <c r="T124" s="737"/>
      <c r="U124" s="614"/>
    </row>
    <row r="125" spans="5:21" ht="15.75" customHeight="1" thickBot="1">
      <c r="E125" s="694"/>
      <c r="F125" s="183" t="s">
        <v>303</v>
      </c>
      <c r="G125" s="41">
        <v>3</v>
      </c>
      <c r="H125" s="614"/>
      <c r="I125" s="743"/>
      <c r="J125" s="737"/>
      <c r="K125" s="737"/>
      <c r="L125" s="737"/>
      <c r="M125" s="737"/>
      <c r="N125" s="737"/>
      <c r="O125" s="737"/>
      <c r="P125" s="737"/>
      <c r="Q125" s="737"/>
      <c r="R125" s="737"/>
      <c r="S125" s="737"/>
      <c r="T125" s="737"/>
      <c r="U125" s="614"/>
    </row>
    <row r="126" spans="5:21" ht="15.75" thickBot="1">
      <c r="E126" s="694"/>
      <c r="F126" s="183" t="s">
        <v>337</v>
      </c>
      <c r="G126" s="41">
        <v>4</v>
      </c>
      <c r="H126" s="615"/>
      <c r="I126" s="743"/>
      <c r="J126" s="737"/>
      <c r="K126" s="737"/>
      <c r="L126" s="737"/>
      <c r="M126" s="737"/>
      <c r="N126" s="737"/>
      <c r="O126" s="737"/>
      <c r="P126" s="737"/>
      <c r="Q126" s="737"/>
      <c r="R126" s="737"/>
      <c r="S126" s="737"/>
      <c r="T126" s="737"/>
      <c r="U126" s="615"/>
    </row>
    <row r="127" spans="5:21" ht="15.75" thickBot="1">
      <c r="E127" s="694"/>
      <c r="F127" s="183" t="s">
        <v>338</v>
      </c>
      <c r="G127" s="41">
        <v>5</v>
      </c>
      <c r="H127" s="22">
        <v>5</v>
      </c>
      <c r="I127" s="41">
        <v>5</v>
      </c>
      <c r="J127" s="425">
        <v>5</v>
      </c>
      <c r="K127" s="425">
        <v>5</v>
      </c>
      <c r="L127" s="425">
        <v>4</v>
      </c>
      <c r="M127" s="425">
        <v>5</v>
      </c>
      <c r="N127" s="425">
        <v>4</v>
      </c>
      <c r="O127" s="425">
        <v>5</v>
      </c>
      <c r="P127" s="425">
        <v>5</v>
      </c>
      <c r="Q127" s="425">
        <v>3</v>
      </c>
      <c r="R127" s="425">
        <v>5</v>
      </c>
      <c r="S127" s="425">
        <v>4</v>
      </c>
      <c r="T127" s="425">
        <v>5</v>
      </c>
      <c r="U127" s="22">
        <v>5</v>
      </c>
    </row>
    <row r="128" spans="5:21" ht="15.75" thickBot="1">
      <c r="E128" s="694"/>
      <c r="F128" s="183" t="s">
        <v>339</v>
      </c>
      <c r="G128" s="41">
        <v>3</v>
      </c>
      <c r="H128" s="624">
        <v>10</v>
      </c>
      <c r="I128" s="743">
        <v>10</v>
      </c>
      <c r="J128" s="737">
        <v>3</v>
      </c>
      <c r="K128" s="737">
        <v>7</v>
      </c>
      <c r="L128" s="737">
        <v>6</v>
      </c>
      <c r="M128" s="737">
        <v>9</v>
      </c>
      <c r="N128" s="737">
        <v>9</v>
      </c>
      <c r="O128" s="737">
        <v>10</v>
      </c>
      <c r="P128" s="737">
        <v>3</v>
      </c>
      <c r="Q128" s="737">
        <v>7</v>
      </c>
      <c r="R128" s="737">
        <v>5</v>
      </c>
      <c r="S128" s="737">
        <v>7</v>
      </c>
      <c r="T128" s="737">
        <v>7</v>
      </c>
      <c r="U128" s="624">
        <v>10</v>
      </c>
    </row>
    <row r="129" spans="5:21" ht="15.75" thickBot="1">
      <c r="E129" s="694"/>
      <c r="F129" s="183" t="s">
        <v>340</v>
      </c>
      <c r="G129" s="41">
        <v>1</v>
      </c>
      <c r="H129" s="614"/>
      <c r="I129" s="743"/>
      <c r="J129" s="737"/>
      <c r="K129" s="737"/>
      <c r="L129" s="737"/>
      <c r="M129" s="737"/>
      <c r="N129" s="737"/>
      <c r="O129" s="737"/>
      <c r="P129" s="737"/>
      <c r="Q129" s="737"/>
      <c r="R129" s="737"/>
      <c r="S129" s="737"/>
      <c r="T129" s="737"/>
      <c r="U129" s="614"/>
    </row>
    <row r="130" spans="5:21" ht="15.75" thickBot="1">
      <c r="E130" s="694"/>
      <c r="F130" s="183" t="s">
        <v>341</v>
      </c>
      <c r="G130" s="41">
        <v>4</v>
      </c>
      <c r="H130" s="614"/>
      <c r="I130" s="743"/>
      <c r="J130" s="737"/>
      <c r="K130" s="737"/>
      <c r="L130" s="737"/>
      <c r="M130" s="737"/>
      <c r="N130" s="737"/>
      <c r="O130" s="737"/>
      <c r="P130" s="737"/>
      <c r="Q130" s="737"/>
      <c r="R130" s="737"/>
      <c r="S130" s="737"/>
      <c r="T130" s="737"/>
      <c r="U130" s="614"/>
    </row>
    <row r="131" spans="5:21" ht="15.75" customHeight="1" thickBot="1">
      <c r="E131" s="694"/>
      <c r="F131" s="183" t="s">
        <v>342</v>
      </c>
      <c r="G131" s="41">
        <v>1</v>
      </c>
      <c r="H131" s="614"/>
      <c r="I131" s="743"/>
      <c r="J131" s="737"/>
      <c r="K131" s="737"/>
      <c r="L131" s="737"/>
      <c r="M131" s="737"/>
      <c r="N131" s="737"/>
      <c r="O131" s="737"/>
      <c r="P131" s="737"/>
      <c r="Q131" s="737"/>
      <c r="R131" s="737"/>
      <c r="S131" s="737"/>
      <c r="T131" s="737"/>
      <c r="U131" s="614"/>
    </row>
    <row r="132" spans="5:21" ht="15.75" thickBot="1">
      <c r="E132" s="694"/>
      <c r="F132" s="183" t="s">
        <v>343</v>
      </c>
      <c r="G132" s="41">
        <v>1</v>
      </c>
      <c r="H132" s="615"/>
      <c r="I132" s="743"/>
      <c r="J132" s="737"/>
      <c r="K132" s="737"/>
      <c r="L132" s="737"/>
      <c r="M132" s="737"/>
      <c r="N132" s="737"/>
      <c r="O132" s="737"/>
      <c r="P132" s="737"/>
      <c r="Q132" s="737"/>
      <c r="R132" s="737"/>
      <c r="S132" s="737"/>
      <c r="T132" s="737"/>
      <c r="U132" s="615"/>
    </row>
    <row r="133" spans="5:21" ht="15.75" thickBot="1">
      <c r="E133" s="694"/>
      <c r="F133" s="183" t="s">
        <v>344</v>
      </c>
      <c r="G133" s="41">
        <v>5</v>
      </c>
      <c r="H133" s="705">
        <v>10</v>
      </c>
      <c r="I133" s="743">
        <v>10</v>
      </c>
      <c r="J133" s="737">
        <v>10</v>
      </c>
      <c r="K133" s="737">
        <v>10</v>
      </c>
      <c r="L133" s="737">
        <v>10</v>
      </c>
      <c r="M133" s="737">
        <v>10</v>
      </c>
      <c r="N133" s="737">
        <v>10</v>
      </c>
      <c r="O133" s="737">
        <v>10</v>
      </c>
      <c r="P133" s="737">
        <v>10</v>
      </c>
      <c r="Q133" s="737">
        <v>8</v>
      </c>
      <c r="R133" s="737">
        <v>10</v>
      </c>
      <c r="S133" s="737">
        <v>10</v>
      </c>
      <c r="T133" s="737">
        <v>10</v>
      </c>
      <c r="U133" s="624">
        <v>10</v>
      </c>
    </row>
    <row r="134" spans="5:21" ht="15.75" thickBot="1">
      <c r="E134" s="694"/>
      <c r="F134" s="184" t="s">
        <v>275</v>
      </c>
      <c r="G134" s="43">
        <v>5</v>
      </c>
      <c r="H134" s="790"/>
      <c r="I134" s="744"/>
      <c r="J134" s="738"/>
      <c r="K134" s="738"/>
      <c r="L134" s="738"/>
      <c r="M134" s="738"/>
      <c r="N134" s="738"/>
      <c r="O134" s="738"/>
      <c r="P134" s="738"/>
      <c r="Q134" s="738"/>
      <c r="R134" s="738"/>
      <c r="S134" s="738"/>
      <c r="T134" s="738"/>
      <c r="U134" s="625"/>
    </row>
    <row r="135" spans="5:21" ht="15.75" thickBot="1">
      <c r="E135" s="639"/>
      <c r="F135" s="692" t="s">
        <v>214</v>
      </c>
      <c r="G135" s="777"/>
      <c r="H135" s="25">
        <v>4</v>
      </c>
      <c r="I135" s="290">
        <f aca="true" t="shared" si="15" ref="I135:T135">SUM(I123:I133)/10</f>
        <v>4</v>
      </c>
      <c r="J135" s="290">
        <f t="shared" si="15"/>
        <v>2.3</v>
      </c>
      <c r="K135" s="290">
        <f t="shared" si="15"/>
        <v>3.4</v>
      </c>
      <c r="L135" s="290">
        <f t="shared" si="15"/>
        <v>3.4</v>
      </c>
      <c r="M135" s="290">
        <f t="shared" si="15"/>
        <v>3.6</v>
      </c>
      <c r="N135" s="290">
        <f t="shared" si="15"/>
        <v>3.4</v>
      </c>
      <c r="O135" s="290">
        <f t="shared" si="15"/>
        <v>3.8</v>
      </c>
      <c r="P135" s="290">
        <f t="shared" si="15"/>
        <v>2.2</v>
      </c>
      <c r="Q135" s="290">
        <f t="shared" si="15"/>
        <v>3.2</v>
      </c>
      <c r="R135" s="290">
        <f t="shared" si="15"/>
        <v>3.3</v>
      </c>
      <c r="S135" s="290">
        <f t="shared" si="15"/>
        <v>2.95</v>
      </c>
      <c r="T135" s="290">
        <f t="shared" si="15"/>
        <v>3.7</v>
      </c>
      <c r="U135" s="25">
        <v>4</v>
      </c>
    </row>
    <row r="136" spans="5:21" ht="16.5" customHeight="1" thickBot="1">
      <c r="E136" s="764" t="s">
        <v>319</v>
      </c>
      <c r="F136" s="190" t="s">
        <v>345</v>
      </c>
      <c r="G136" s="50">
        <v>5</v>
      </c>
      <c r="H136" s="614">
        <v>10</v>
      </c>
      <c r="I136" s="750">
        <v>10</v>
      </c>
      <c r="J136" s="730">
        <v>9</v>
      </c>
      <c r="K136" s="730">
        <v>8</v>
      </c>
      <c r="L136" s="730">
        <v>9</v>
      </c>
      <c r="M136" s="730">
        <v>10</v>
      </c>
      <c r="N136" s="730">
        <v>9</v>
      </c>
      <c r="O136" s="730">
        <v>8</v>
      </c>
      <c r="P136" s="730">
        <v>8</v>
      </c>
      <c r="Q136" s="730">
        <v>7</v>
      </c>
      <c r="R136" s="730">
        <v>9</v>
      </c>
      <c r="S136" s="730">
        <v>5</v>
      </c>
      <c r="T136" s="730">
        <v>8</v>
      </c>
      <c r="U136" s="615">
        <v>10</v>
      </c>
    </row>
    <row r="137" spans="5:21" ht="15.75" thickBot="1">
      <c r="E137" s="764"/>
      <c r="F137" s="183" t="s">
        <v>346</v>
      </c>
      <c r="G137" s="41">
        <v>1</v>
      </c>
      <c r="H137" s="614"/>
      <c r="I137" s="750"/>
      <c r="J137" s="730"/>
      <c r="K137" s="730"/>
      <c r="L137" s="730"/>
      <c r="M137" s="730"/>
      <c r="N137" s="730"/>
      <c r="O137" s="730"/>
      <c r="P137" s="730"/>
      <c r="Q137" s="730"/>
      <c r="R137" s="730"/>
      <c r="S137" s="730"/>
      <c r="T137" s="730"/>
      <c r="U137" s="632"/>
    </row>
    <row r="138" spans="5:21" ht="15.75" customHeight="1" thickBot="1">
      <c r="E138" s="764"/>
      <c r="F138" s="183" t="s">
        <v>347</v>
      </c>
      <c r="G138" s="41">
        <v>4</v>
      </c>
      <c r="H138" s="615"/>
      <c r="I138" s="751"/>
      <c r="J138" s="731"/>
      <c r="K138" s="731"/>
      <c r="L138" s="731"/>
      <c r="M138" s="731"/>
      <c r="N138" s="731"/>
      <c r="O138" s="731"/>
      <c r="P138" s="731"/>
      <c r="Q138" s="731"/>
      <c r="R138" s="731"/>
      <c r="S138" s="731"/>
      <c r="T138" s="731"/>
      <c r="U138" s="632"/>
    </row>
    <row r="139" spans="5:21" ht="15.75" thickBot="1">
      <c r="E139" s="764"/>
      <c r="F139" s="183" t="s">
        <v>348</v>
      </c>
      <c r="G139" s="41">
        <v>2</v>
      </c>
      <c r="H139" s="632">
        <v>10</v>
      </c>
      <c r="I139" s="749">
        <v>10</v>
      </c>
      <c r="J139" s="732">
        <v>6</v>
      </c>
      <c r="K139" s="732">
        <v>7</v>
      </c>
      <c r="L139" s="732">
        <v>8</v>
      </c>
      <c r="M139" s="732">
        <v>10</v>
      </c>
      <c r="N139" s="732">
        <v>8</v>
      </c>
      <c r="O139" s="732">
        <v>10</v>
      </c>
      <c r="P139" s="732">
        <v>6</v>
      </c>
      <c r="Q139" s="732">
        <v>6</v>
      </c>
      <c r="R139" s="732">
        <v>8</v>
      </c>
      <c r="S139" s="732">
        <v>6</v>
      </c>
      <c r="T139" s="732">
        <v>7</v>
      </c>
      <c r="U139" s="632">
        <v>10</v>
      </c>
    </row>
    <row r="140" spans="5:21" ht="15.75" customHeight="1" thickBot="1">
      <c r="E140" s="764"/>
      <c r="F140" s="183" t="s">
        <v>275</v>
      </c>
      <c r="G140" s="41">
        <v>2</v>
      </c>
      <c r="H140" s="632"/>
      <c r="I140" s="750"/>
      <c r="J140" s="730"/>
      <c r="K140" s="730"/>
      <c r="L140" s="730"/>
      <c r="M140" s="730"/>
      <c r="N140" s="730"/>
      <c r="O140" s="730"/>
      <c r="P140" s="730"/>
      <c r="Q140" s="730"/>
      <c r="R140" s="730"/>
      <c r="S140" s="730"/>
      <c r="T140" s="730"/>
      <c r="U140" s="632"/>
    </row>
    <row r="141" spans="5:21" ht="15.75" thickBot="1">
      <c r="E141" s="764"/>
      <c r="F141" s="183" t="s">
        <v>334</v>
      </c>
      <c r="G141" s="41">
        <v>2</v>
      </c>
      <c r="H141" s="632"/>
      <c r="I141" s="751"/>
      <c r="J141" s="731"/>
      <c r="K141" s="731"/>
      <c r="L141" s="731"/>
      <c r="M141" s="731"/>
      <c r="N141" s="731"/>
      <c r="O141" s="731"/>
      <c r="P141" s="731"/>
      <c r="Q141" s="731"/>
      <c r="R141" s="731"/>
      <c r="S141" s="731"/>
      <c r="T141" s="731"/>
      <c r="U141" s="632"/>
    </row>
    <row r="142" spans="5:21" ht="15.75" thickBot="1">
      <c r="E142" s="764"/>
      <c r="F142" s="449" t="s">
        <v>349</v>
      </c>
      <c r="G142" s="467">
        <v>10</v>
      </c>
      <c r="H142" s="754">
        <v>20</v>
      </c>
      <c r="I142" s="743">
        <v>18</v>
      </c>
      <c r="J142" s="737">
        <v>18</v>
      </c>
      <c r="K142" s="737">
        <v>19</v>
      </c>
      <c r="L142" s="737">
        <v>18</v>
      </c>
      <c r="M142" s="737">
        <v>19</v>
      </c>
      <c r="N142" s="737">
        <v>19</v>
      </c>
      <c r="O142" s="737">
        <v>19</v>
      </c>
      <c r="P142" s="737">
        <v>15</v>
      </c>
      <c r="Q142" s="737">
        <v>18</v>
      </c>
      <c r="R142" s="737">
        <v>19</v>
      </c>
      <c r="S142" s="737">
        <v>18</v>
      </c>
      <c r="T142" s="737">
        <v>18</v>
      </c>
      <c r="U142" s="771">
        <v>20</v>
      </c>
    </row>
    <row r="143" spans="5:21" ht="15.75" customHeight="1" thickBot="1">
      <c r="E143" s="764"/>
      <c r="F143" s="469" t="s">
        <v>268</v>
      </c>
      <c r="G143" s="470">
        <v>10</v>
      </c>
      <c r="H143" s="755"/>
      <c r="I143" s="744"/>
      <c r="J143" s="738"/>
      <c r="K143" s="738"/>
      <c r="L143" s="738"/>
      <c r="M143" s="738"/>
      <c r="N143" s="738"/>
      <c r="O143" s="738"/>
      <c r="P143" s="738"/>
      <c r="Q143" s="738"/>
      <c r="R143" s="738"/>
      <c r="S143" s="738"/>
      <c r="T143" s="738"/>
      <c r="U143" s="792"/>
    </row>
    <row r="144" spans="5:21" ht="15.75" thickBot="1">
      <c r="E144" s="764"/>
      <c r="F144" s="616" t="s">
        <v>214</v>
      </c>
      <c r="G144" s="617"/>
      <c r="H144" s="106">
        <f aca="true" t="shared" si="16" ref="H144:T144">SUM(H136:H143)/10</f>
        <v>4</v>
      </c>
      <c r="I144" s="278">
        <f t="shared" si="16"/>
        <v>3.8</v>
      </c>
      <c r="J144" s="278">
        <f t="shared" si="16"/>
        <v>3.3</v>
      </c>
      <c r="K144" s="278">
        <f t="shared" si="16"/>
        <v>3.4</v>
      </c>
      <c r="L144" s="278">
        <f t="shared" si="16"/>
        <v>3.5</v>
      </c>
      <c r="M144" s="278">
        <f t="shared" si="16"/>
        <v>3.9</v>
      </c>
      <c r="N144" s="278">
        <f t="shared" si="16"/>
        <v>3.6</v>
      </c>
      <c r="O144" s="278">
        <f t="shared" si="16"/>
        <v>3.7</v>
      </c>
      <c r="P144" s="278">
        <f t="shared" si="16"/>
        <v>2.9</v>
      </c>
      <c r="Q144" s="278">
        <f t="shared" si="16"/>
        <v>3.1</v>
      </c>
      <c r="R144" s="278">
        <f t="shared" si="16"/>
        <v>3.6</v>
      </c>
      <c r="S144" s="278">
        <f t="shared" si="16"/>
        <v>2.9</v>
      </c>
      <c r="T144" s="278">
        <f t="shared" si="16"/>
        <v>3.3</v>
      </c>
      <c r="U144" s="83">
        <f>SUM(U136:U143)/10</f>
        <v>4</v>
      </c>
    </row>
    <row r="145" spans="5:21" ht="15.75" thickBot="1">
      <c r="E145" s="694" t="s">
        <v>320</v>
      </c>
      <c r="F145" s="190" t="s">
        <v>350</v>
      </c>
      <c r="G145" s="50">
        <v>10</v>
      </c>
      <c r="H145" s="613">
        <v>20</v>
      </c>
      <c r="I145" s="751">
        <v>12</v>
      </c>
      <c r="J145" s="731">
        <v>6</v>
      </c>
      <c r="K145" s="731">
        <v>17</v>
      </c>
      <c r="L145" s="731">
        <v>10</v>
      </c>
      <c r="M145" s="731">
        <v>17</v>
      </c>
      <c r="N145" s="731">
        <v>20</v>
      </c>
      <c r="O145" s="731">
        <v>20</v>
      </c>
      <c r="P145" s="731">
        <v>10</v>
      </c>
      <c r="Q145" s="731">
        <v>18</v>
      </c>
      <c r="R145" s="731">
        <v>20</v>
      </c>
      <c r="S145" s="731">
        <v>2</v>
      </c>
      <c r="T145" s="731">
        <v>12</v>
      </c>
      <c r="U145" s="614">
        <v>20</v>
      </c>
    </row>
    <row r="146" spans="5:21" ht="15.75" thickBot="1">
      <c r="E146" s="694"/>
      <c r="F146" s="183" t="s">
        <v>245</v>
      </c>
      <c r="G146" s="41">
        <v>5</v>
      </c>
      <c r="H146" s="614"/>
      <c r="I146" s="743"/>
      <c r="J146" s="737"/>
      <c r="K146" s="737"/>
      <c r="L146" s="737"/>
      <c r="M146" s="737"/>
      <c r="N146" s="737"/>
      <c r="O146" s="737"/>
      <c r="P146" s="737"/>
      <c r="Q146" s="737"/>
      <c r="R146" s="737"/>
      <c r="S146" s="737"/>
      <c r="T146" s="737"/>
      <c r="U146" s="614"/>
    </row>
    <row r="147" spans="5:21" ht="15.75" customHeight="1" thickBot="1">
      <c r="E147" s="694"/>
      <c r="F147" s="184" t="s">
        <v>246</v>
      </c>
      <c r="G147" s="43">
        <v>5</v>
      </c>
      <c r="H147" s="625"/>
      <c r="I147" s="744"/>
      <c r="J147" s="738"/>
      <c r="K147" s="738"/>
      <c r="L147" s="738"/>
      <c r="M147" s="738"/>
      <c r="N147" s="738"/>
      <c r="O147" s="738"/>
      <c r="P147" s="738"/>
      <c r="Q147" s="738"/>
      <c r="R147" s="738"/>
      <c r="S147" s="738"/>
      <c r="T147" s="738"/>
      <c r="U147" s="625"/>
    </row>
    <row r="148" spans="5:21" ht="15.75" thickBot="1">
      <c r="E148" s="639"/>
      <c r="F148" s="692" t="s">
        <v>214</v>
      </c>
      <c r="G148" s="693"/>
      <c r="H148" s="86">
        <v>2</v>
      </c>
      <c r="I148" s="290">
        <f aca="true" t="shared" si="17" ref="I148:U148">SUM(I145)/10</f>
        <v>1.2</v>
      </c>
      <c r="J148" s="290">
        <f t="shared" si="17"/>
        <v>0.6</v>
      </c>
      <c r="K148" s="290">
        <f t="shared" si="17"/>
        <v>1.7</v>
      </c>
      <c r="L148" s="290">
        <f t="shared" si="17"/>
        <v>1</v>
      </c>
      <c r="M148" s="290">
        <f t="shared" si="17"/>
        <v>1.7</v>
      </c>
      <c r="N148" s="290">
        <f t="shared" si="17"/>
        <v>2</v>
      </c>
      <c r="O148" s="290">
        <f t="shared" si="17"/>
        <v>2</v>
      </c>
      <c r="P148" s="290">
        <f t="shared" si="17"/>
        <v>1</v>
      </c>
      <c r="Q148" s="290">
        <f t="shared" si="17"/>
        <v>1.8</v>
      </c>
      <c r="R148" s="290">
        <f t="shared" si="17"/>
        <v>2</v>
      </c>
      <c r="S148" s="290">
        <f t="shared" si="17"/>
        <v>0.2</v>
      </c>
      <c r="T148" s="290">
        <f t="shared" si="17"/>
        <v>1.2</v>
      </c>
      <c r="U148" s="359">
        <f t="shared" si="17"/>
        <v>2</v>
      </c>
    </row>
    <row r="149" spans="5:21" ht="15">
      <c r="E149" s="639" t="s">
        <v>325</v>
      </c>
      <c r="F149" s="448" t="s">
        <v>364</v>
      </c>
      <c r="G149" s="446">
        <v>10</v>
      </c>
      <c r="H149" s="446">
        <v>10</v>
      </c>
      <c r="I149" s="54">
        <v>10</v>
      </c>
      <c r="J149" s="428">
        <v>10</v>
      </c>
      <c r="K149" s="428">
        <v>9</v>
      </c>
      <c r="L149" s="428">
        <v>10</v>
      </c>
      <c r="M149" s="428">
        <v>10</v>
      </c>
      <c r="N149" s="428">
        <v>10</v>
      </c>
      <c r="O149" s="428">
        <v>10</v>
      </c>
      <c r="P149" s="428">
        <v>9</v>
      </c>
      <c r="Q149" s="428">
        <v>10</v>
      </c>
      <c r="R149" s="428">
        <v>10</v>
      </c>
      <c r="S149" s="428">
        <v>10</v>
      </c>
      <c r="T149" s="428">
        <v>9</v>
      </c>
      <c r="U149" s="462">
        <v>10</v>
      </c>
    </row>
    <row r="150" spans="5:21" ht="15">
      <c r="E150" s="640"/>
      <c r="F150" s="449" t="s">
        <v>365</v>
      </c>
      <c r="G150" s="450">
        <v>10</v>
      </c>
      <c r="H150" s="450">
        <v>10</v>
      </c>
      <c r="I150" s="55">
        <v>10</v>
      </c>
      <c r="J150" s="426">
        <v>10</v>
      </c>
      <c r="K150" s="426">
        <v>10</v>
      </c>
      <c r="L150" s="426">
        <v>10</v>
      </c>
      <c r="M150" s="426">
        <v>10</v>
      </c>
      <c r="N150" s="426">
        <v>10</v>
      </c>
      <c r="O150" s="426">
        <v>9</v>
      </c>
      <c r="P150" s="426">
        <v>10</v>
      </c>
      <c r="Q150" s="426">
        <v>10</v>
      </c>
      <c r="R150" s="426">
        <v>10</v>
      </c>
      <c r="S150" s="426">
        <v>10</v>
      </c>
      <c r="T150" s="426">
        <v>10</v>
      </c>
      <c r="U150" s="451">
        <v>10</v>
      </c>
    </row>
    <row r="151" spans="5:21" ht="15">
      <c r="E151" s="640"/>
      <c r="F151" s="288" t="s">
        <v>366</v>
      </c>
      <c r="G151" s="9">
        <v>10</v>
      </c>
      <c r="H151" s="269">
        <v>10</v>
      </c>
      <c r="I151" s="55">
        <v>10</v>
      </c>
      <c r="J151" s="426">
        <v>8</v>
      </c>
      <c r="K151" s="426">
        <v>10</v>
      </c>
      <c r="L151" s="426">
        <v>10</v>
      </c>
      <c r="M151" s="426">
        <v>9</v>
      </c>
      <c r="N151" s="426">
        <v>10</v>
      </c>
      <c r="O151" s="426">
        <v>10</v>
      </c>
      <c r="P151" s="426">
        <v>0</v>
      </c>
      <c r="Q151" s="426">
        <v>10</v>
      </c>
      <c r="R151" s="426">
        <v>10</v>
      </c>
      <c r="S151" s="426">
        <v>10</v>
      </c>
      <c r="T151" s="426">
        <v>10</v>
      </c>
      <c r="U151" s="269">
        <v>10</v>
      </c>
    </row>
    <row r="152" spans="5:21" ht="15.75" thickBot="1">
      <c r="E152" s="640"/>
      <c r="F152" s="148" t="s">
        <v>367</v>
      </c>
      <c r="G152" s="17">
        <v>10</v>
      </c>
      <c r="H152" s="33">
        <v>10</v>
      </c>
      <c r="I152" s="276">
        <v>10</v>
      </c>
      <c r="J152" s="429">
        <v>9</v>
      </c>
      <c r="K152" s="429">
        <v>10</v>
      </c>
      <c r="L152" s="429">
        <v>10</v>
      </c>
      <c r="M152" s="429">
        <v>10</v>
      </c>
      <c r="N152" s="429">
        <v>10</v>
      </c>
      <c r="O152" s="429">
        <v>10</v>
      </c>
      <c r="P152" s="429">
        <v>10</v>
      </c>
      <c r="Q152" s="429">
        <v>5</v>
      </c>
      <c r="R152" s="429">
        <v>10</v>
      </c>
      <c r="S152" s="429">
        <v>10</v>
      </c>
      <c r="T152" s="429">
        <v>10</v>
      </c>
      <c r="U152" s="33">
        <v>10</v>
      </c>
    </row>
    <row r="153" spans="5:21" ht="15.75" customHeight="1" thickBot="1">
      <c r="E153" s="641"/>
      <c r="F153" s="616" t="s">
        <v>214</v>
      </c>
      <c r="G153" s="617"/>
      <c r="H153" s="86">
        <v>4</v>
      </c>
      <c r="I153" s="290">
        <f aca="true" t="shared" si="18" ref="I153:T153">SUM(I149:I152)/10</f>
        <v>4</v>
      </c>
      <c r="J153" s="290">
        <f t="shared" si="18"/>
        <v>3.7</v>
      </c>
      <c r="K153" s="290">
        <f t="shared" si="18"/>
        <v>3.9</v>
      </c>
      <c r="L153" s="290">
        <f t="shared" si="18"/>
        <v>4</v>
      </c>
      <c r="M153" s="290">
        <f t="shared" si="18"/>
        <v>3.9</v>
      </c>
      <c r="N153" s="290">
        <f t="shared" si="18"/>
        <v>4</v>
      </c>
      <c r="O153" s="290">
        <f t="shared" si="18"/>
        <v>3.9</v>
      </c>
      <c r="P153" s="290">
        <f t="shared" si="18"/>
        <v>2.9</v>
      </c>
      <c r="Q153" s="290">
        <f t="shared" si="18"/>
        <v>3.5</v>
      </c>
      <c r="R153" s="290">
        <f t="shared" si="18"/>
        <v>4</v>
      </c>
      <c r="S153" s="290">
        <f t="shared" si="18"/>
        <v>4</v>
      </c>
      <c r="T153" s="290">
        <f t="shared" si="18"/>
        <v>3.9</v>
      </c>
      <c r="U153" s="25">
        <v>4</v>
      </c>
    </row>
    <row r="154" spans="5:21" ht="15.75" thickBot="1">
      <c r="E154" s="694" t="s">
        <v>327</v>
      </c>
      <c r="F154" s="182" t="s">
        <v>374</v>
      </c>
      <c r="G154" s="38">
        <v>24</v>
      </c>
      <c r="H154" s="613">
        <v>40</v>
      </c>
      <c r="I154" s="751">
        <v>20</v>
      </c>
      <c r="J154" s="731">
        <v>20</v>
      </c>
      <c r="K154" s="731">
        <v>28</v>
      </c>
      <c r="L154" s="731">
        <v>26</v>
      </c>
      <c r="M154" s="731">
        <v>28</v>
      </c>
      <c r="N154" s="731">
        <v>22</v>
      </c>
      <c r="O154" s="731">
        <v>16</v>
      </c>
      <c r="P154" s="731">
        <v>28</v>
      </c>
      <c r="Q154" s="731">
        <v>10</v>
      </c>
      <c r="R154" s="731">
        <v>28</v>
      </c>
      <c r="S154" s="731">
        <v>24</v>
      </c>
      <c r="T154" s="731">
        <v>32</v>
      </c>
      <c r="U154" s="614">
        <v>40</v>
      </c>
    </row>
    <row r="155" spans="5:21" ht="15.75" thickBot="1">
      <c r="E155" s="694"/>
      <c r="F155" s="183" t="s">
        <v>375</v>
      </c>
      <c r="G155" s="41">
        <v>10</v>
      </c>
      <c r="H155" s="614"/>
      <c r="I155" s="743"/>
      <c r="J155" s="737"/>
      <c r="K155" s="737"/>
      <c r="L155" s="737"/>
      <c r="M155" s="737"/>
      <c r="N155" s="737"/>
      <c r="O155" s="737"/>
      <c r="P155" s="737"/>
      <c r="Q155" s="737"/>
      <c r="R155" s="737"/>
      <c r="S155" s="737"/>
      <c r="T155" s="737"/>
      <c r="U155" s="614"/>
    </row>
    <row r="156" spans="5:21" ht="15.75" thickBot="1">
      <c r="E156" s="694"/>
      <c r="F156" s="183" t="s">
        <v>376</v>
      </c>
      <c r="G156" s="41">
        <v>6</v>
      </c>
      <c r="H156" s="615"/>
      <c r="I156" s="743"/>
      <c r="J156" s="737"/>
      <c r="K156" s="737"/>
      <c r="L156" s="737"/>
      <c r="M156" s="737"/>
      <c r="N156" s="737"/>
      <c r="O156" s="737"/>
      <c r="P156" s="737"/>
      <c r="Q156" s="737"/>
      <c r="R156" s="737"/>
      <c r="S156" s="737"/>
      <c r="T156" s="737"/>
      <c r="U156" s="615"/>
    </row>
    <row r="157" spans="5:21" ht="15.75" thickBot="1">
      <c r="E157" s="694"/>
      <c r="F157" s="183" t="s">
        <v>377</v>
      </c>
      <c r="G157" s="41">
        <v>10</v>
      </c>
      <c r="H157" s="624">
        <v>10</v>
      </c>
      <c r="I157" s="743">
        <v>8</v>
      </c>
      <c r="J157" s="737">
        <v>4</v>
      </c>
      <c r="K157" s="737">
        <v>8</v>
      </c>
      <c r="L157" s="737">
        <v>7</v>
      </c>
      <c r="M157" s="737">
        <v>8</v>
      </c>
      <c r="N157" s="737">
        <v>4</v>
      </c>
      <c r="O157" s="737">
        <v>8</v>
      </c>
      <c r="P157" s="737">
        <v>10</v>
      </c>
      <c r="Q157" s="737">
        <v>0</v>
      </c>
      <c r="R157" s="737">
        <v>0</v>
      </c>
      <c r="S157" s="737">
        <v>10</v>
      </c>
      <c r="T157" s="737">
        <v>10</v>
      </c>
      <c r="U157" s="624">
        <v>10</v>
      </c>
    </row>
    <row r="158" spans="5:21" ht="15.75" customHeight="1" thickBot="1">
      <c r="E158" s="694"/>
      <c r="F158" s="184" t="s">
        <v>378</v>
      </c>
      <c r="G158" s="64" t="s">
        <v>71</v>
      </c>
      <c r="H158" s="625"/>
      <c r="I158" s="744"/>
      <c r="J158" s="738"/>
      <c r="K158" s="738"/>
      <c r="L158" s="738"/>
      <c r="M158" s="738"/>
      <c r="N158" s="738"/>
      <c r="O158" s="738"/>
      <c r="P158" s="738"/>
      <c r="Q158" s="738"/>
      <c r="R158" s="738"/>
      <c r="S158" s="738"/>
      <c r="T158" s="738"/>
      <c r="U158" s="625"/>
    </row>
    <row r="159" spans="5:21" ht="15.75" thickBot="1">
      <c r="E159" s="694"/>
      <c r="F159" s="616" t="s">
        <v>214</v>
      </c>
      <c r="G159" s="617"/>
      <c r="H159" s="86">
        <v>5</v>
      </c>
      <c r="I159" s="290">
        <f aca="true" t="shared" si="19" ref="I159:T159">SUM(I154:I157)/10</f>
        <v>2.8</v>
      </c>
      <c r="J159" s="290">
        <f t="shared" si="19"/>
        <v>2.4</v>
      </c>
      <c r="K159" s="290">
        <f t="shared" si="19"/>
        <v>3.6</v>
      </c>
      <c r="L159" s="290">
        <f t="shared" si="19"/>
        <v>3.3</v>
      </c>
      <c r="M159" s="290">
        <f t="shared" si="19"/>
        <v>3.6</v>
      </c>
      <c r="N159" s="290">
        <f t="shared" si="19"/>
        <v>2.6</v>
      </c>
      <c r="O159" s="290">
        <f t="shared" si="19"/>
        <v>2.4</v>
      </c>
      <c r="P159" s="290">
        <f t="shared" si="19"/>
        <v>3.8</v>
      </c>
      <c r="Q159" s="290">
        <f t="shared" si="19"/>
        <v>1</v>
      </c>
      <c r="R159" s="290">
        <f t="shared" si="19"/>
        <v>2.8</v>
      </c>
      <c r="S159" s="290">
        <f t="shared" si="19"/>
        <v>3.4</v>
      </c>
      <c r="T159" s="290">
        <f t="shared" si="19"/>
        <v>4.2</v>
      </c>
      <c r="U159" s="86">
        <v>5</v>
      </c>
    </row>
    <row r="160" spans="5:21" ht="15.75">
      <c r="E160" s="791" t="s">
        <v>363</v>
      </c>
      <c r="F160" s="791"/>
      <c r="G160" s="791"/>
      <c r="H160" s="310">
        <f>SUM(H113+H122+H135+H144+H148+H153+H159)</f>
        <v>28</v>
      </c>
      <c r="I160" s="362">
        <f>SUM(I113+I122+I135+I144+I148+I153+I159)</f>
        <v>24.6</v>
      </c>
      <c r="J160" s="362">
        <f aca="true" t="shared" si="20" ref="J160:T160">SUM(J113+J122+J135+J144+J148+J153+J159)</f>
        <v>18.8</v>
      </c>
      <c r="K160" s="362">
        <f t="shared" si="20"/>
        <v>23.3</v>
      </c>
      <c r="L160" s="362">
        <f t="shared" si="20"/>
        <v>22.900000000000002</v>
      </c>
      <c r="M160" s="362">
        <f t="shared" si="20"/>
        <v>25.5</v>
      </c>
      <c r="N160" s="362">
        <f t="shared" si="20"/>
        <v>22</v>
      </c>
      <c r="O160" s="362">
        <f t="shared" si="20"/>
        <v>24.599999999999998</v>
      </c>
      <c r="P160" s="362">
        <f t="shared" si="20"/>
        <v>20</v>
      </c>
      <c r="Q160" s="362">
        <f t="shared" si="20"/>
        <v>20.7</v>
      </c>
      <c r="R160" s="362">
        <f t="shared" si="20"/>
        <v>23.3</v>
      </c>
      <c r="S160" s="362">
        <f t="shared" si="20"/>
        <v>19.549999999999997</v>
      </c>
      <c r="T160" s="362">
        <f t="shared" si="20"/>
        <v>23.4</v>
      </c>
      <c r="U160" s="363">
        <f>SUM(U113+U122+U135+U144+U148+U153+U159)</f>
        <v>28</v>
      </c>
    </row>
    <row r="161" spans="5:21" ht="15.75">
      <c r="E161" s="302"/>
      <c r="F161" s="302"/>
      <c r="G161" s="302"/>
      <c r="H161" s="179"/>
      <c r="I161" s="440"/>
      <c r="J161" s="440"/>
      <c r="K161" s="440"/>
      <c r="L161" s="440"/>
      <c r="M161" s="440"/>
      <c r="N161" s="440"/>
      <c r="O161" s="440"/>
      <c r="P161" s="440"/>
      <c r="Q161" s="440"/>
      <c r="R161" s="440"/>
      <c r="S161" s="440"/>
      <c r="T161" s="440"/>
      <c r="U161" s="365"/>
    </row>
    <row r="162" spans="5:21" ht="16.5" thickBot="1">
      <c r="E162" s="302"/>
      <c r="F162" s="302"/>
      <c r="G162" s="302"/>
      <c r="H162" s="179"/>
      <c r="I162" s="441"/>
      <c r="J162" s="441"/>
      <c r="K162" s="441"/>
      <c r="L162" s="441"/>
      <c r="M162" s="441"/>
      <c r="N162" s="441"/>
      <c r="O162" s="441"/>
      <c r="P162" s="441"/>
      <c r="Q162" s="441"/>
      <c r="R162" s="441"/>
      <c r="S162" s="441"/>
      <c r="T162" s="441"/>
      <c r="U162" s="367"/>
    </row>
    <row r="163" spans="5:21" ht="15.75" thickBot="1">
      <c r="E163" s="764" t="s">
        <v>322</v>
      </c>
      <c r="F163" s="190" t="s">
        <v>379</v>
      </c>
      <c r="G163" s="50">
        <v>12</v>
      </c>
      <c r="H163" s="613">
        <v>30</v>
      </c>
      <c r="I163" s="745">
        <v>30</v>
      </c>
      <c r="J163" s="739">
        <v>22</v>
      </c>
      <c r="K163" s="739">
        <v>21</v>
      </c>
      <c r="L163" s="739">
        <v>28</v>
      </c>
      <c r="M163" s="739">
        <v>16</v>
      </c>
      <c r="N163" s="739">
        <v>27</v>
      </c>
      <c r="O163" s="739">
        <v>29</v>
      </c>
      <c r="P163" s="739">
        <v>26</v>
      </c>
      <c r="Q163" s="739">
        <v>25</v>
      </c>
      <c r="R163" s="739">
        <v>30</v>
      </c>
      <c r="S163" s="739">
        <v>30</v>
      </c>
      <c r="T163" s="739">
        <v>26</v>
      </c>
      <c r="U163" s="613">
        <v>30</v>
      </c>
    </row>
    <row r="164" spans="5:21" ht="15.75" thickBot="1">
      <c r="E164" s="764"/>
      <c r="F164" s="183" t="s">
        <v>380</v>
      </c>
      <c r="G164" s="41">
        <v>4</v>
      </c>
      <c r="H164" s="614"/>
      <c r="I164" s="743"/>
      <c r="J164" s="737"/>
      <c r="K164" s="737"/>
      <c r="L164" s="737"/>
      <c r="M164" s="737"/>
      <c r="N164" s="737"/>
      <c r="O164" s="737"/>
      <c r="P164" s="737"/>
      <c r="Q164" s="737"/>
      <c r="R164" s="737"/>
      <c r="S164" s="737"/>
      <c r="T164" s="737"/>
      <c r="U164" s="614"/>
    </row>
    <row r="165" spans="5:21" ht="15.75" customHeight="1" thickBot="1">
      <c r="E165" s="764"/>
      <c r="F165" s="183" t="s">
        <v>381</v>
      </c>
      <c r="G165" s="41">
        <v>4</v>
      </c>
      <c r="H165" s="614"/>
      <c r="I165" s="743"/>
      <c r="J165" s="737"/>
      <c r="K165" s="737"/>
      <c r="L165" s="737"/>
      <c r="M165" s="737"/>
      <c r="N165" s="737"/>
      <c r="O165" s="737"/>
      <c r="P165" s="737"/>
      <c r="Q165" s="737"/>
      <c r="R165" s="737"/>
      <c r="S165" s="737"/>
      <c r="T165" s="737"/>
      <c r="U165" s="614"/>
    </row>
    <row r="166" spans="5:21" ht="15.75" customHeight="1" thickBot="1">
      <c r="E166" s="764"/>
      <c r="F166" s="183" t="s">
        <v>382</v>
      </c>
      <c r="G166" s="41">
        <v>5</v>
      </c>
      <c r="H166" s="614"/>
      <c r="I166" s="743"/>
      <c r="J166" s="737"/>
      <c r="K166" s="737"/>
      <c r="L166" s="737"/>
      <c r="M166" s="737"/>
      <c r="N166" s="737"/>
      <c r="O166" s="737"/>
      <c r="P166" s="737"/>
      <c r="Q166" s="737"/>
      <c r="R166" s="737"/>
      <c r="S166" s="737"/>
      <c r="T166" s="737"/>
      <c r="U166" s="614"/>
    </row>
    <row r="167" spans="5:21" ht="15.75" thickBot="1">
      <c r="E167" s="764"/>
      <c r="F167" s="184" t="s">
        <v>383</v>
      </c>
      <c r="G167" s="43">
        <v>5</v>
      </c>
      <c r="H167" s="625"/>
      <c r="I167" s="749"/>
      <c r="J167" s="732"/>
      <c r="K167" s="732"/>
      <c r="L167" s="732"/>
      <c r="M167" s="732"/>
      <c r="N167" s="732"/>
      <c r="O167" s="732"/>
      <c r="P167" s="732"/>
      <c r="Q167" s="732"/>
      <c r="R167" s="732"/>
      <c r="S167" s="732"/>
      <c r="T167" s="732"/>
      <c r="U167" s="614"/>
    </row>
    <row r="168" spans="5:21" ht="15.75" thickBot="1">
      <c r="E168" s="765"/>
      <c r="F168" s="692" t="s">
        <v>214</v>
      </c>
      <c r="G168" s="693"/>
      <c r="H168" s="86">
        <v>3</v>
      </c>
      <c r="I168" s="290">
        <f aca="true" t="shared" si="21" ref="I168:T168">SUM(I163)/10</f>
        <v>3</v>
      </c>
      <c r="J168" s="290">
        <f t="shared" si="21"/>
        <v>2.2</v>
      </c>
      <c r="K168" s="290">
        <f t="shared" si="21"/>
        <v>2.1</v>
      </c>
      <c r="L168" s="290">
        <f t="shared" si="21"/>
        <v>2.8</v>
      </c>
      <c r="M168" s="290">
        <f t="shared" si="21"/>
        <v>1.6</v>
      </c>
      <c r="N168" s="290">
        <f t="shared" si="21"/>
        <v>2.7</v>
      </c>
      <c r="O168" s="290">
        <f t="shared" si="21"/>
        <v>2.9</v>
      </c>
      <c r="P168" s="290">
        <f t="shared" si="21"/>
        <v>2.6</v>
      </c>
      <c r="Q168" s="290">
        <f t="shared" si="21"/>
        <v>2.5</v>
      </c>
      <c r="R168" s="290">
        <f t="shared" si="21"/>
        <v>3</v>
      </c>
      <c r="S168" s="290">
        <f t="shared" si="21"/>
        <v>3</v>
      </c>
      <c r="T168" s="290">
        <f t="shared" si="21"/>
        <v>2.6</v>
      </c>
      <c r="U168" s="25">
        <v>3</v>
      </c>
    </row>
    <row r="169" spans="5:21" ht="15.75" thickBot="1">
      <c r="E169" s="694" t="s">
        <v>323</v>
      </c>
      <c r="F169" s="190" t="s">
        <v>384</v>
      </c>
      <c r="G169" s="50">
        <v>10</v>
      </c>
      <c r="H169" s="613">
        <v>20</v>
      </c>
      <c r="I169" s="745">
        <v>20</v>
      </c>
      <c r="J169" s="739">
        <v>20</v>
      </c>
      <c r="K169" s="739">
        <v>20</v>
      </c>
      <c r="L169" s="739">
        <v>20</v>
      </c>
      <c r="M169" s="739">
        <v>20</v>
      </c>
      <c r="N169" s="739">
        <v>20</v>
      </c>
      <c r="O169" s="739">
        <v>20</v>
      </c>
      <c r="P169" s="739">
        <v>20</v>
      </c>
      <c r="Q169" s="739">
        <v>20</v>
      </c>
      <c r="R169" s="739">
        <v>20</v>
      </c>
      <c r="S169" s="739">
        <v>20</v>
      </c>
      <c r="T169" s="739">
        <v>20</v>
      </c>
      <c r="U169" s="613">
        <v>20</v>
      </c>
    </row>
    <row r="170" spans="5:21" ht="15.75" thickBot="1">
      <c r="E170" s="694"/>
      <c r="F170" s="183" t="s">
        <v>245</v>
      </c>
      <c r="G170" s="41">
        <v>10</v>
      </c>
      <c r="H170" s="615"/>
      <c r="I170" s="743"/>
      <c r="J170" s="737"/>
      <c r="K170" s="737"/>
      <c r="L170" s="737"/>
      <c r="M170" s="737"/>
      <c r="N170" s="737"/>
      <c r="O170" s="737"/>
      <c r="P170" s="737"/>
      <c r="Q170" s="737"/>
      <c r="R170" s="737"/>
      <c r="S170" s="737"/>
      <c r="T170" s="737"/>
      <c r="U170" s="615"/>
    </row>
    <row r="171" spans="5:21" ht="15.75" thickBot="1">
      <c r="E171" s="694"/>
      <c r="F171" s="184" t="s">
        <v>385</v>
      </c>
      <c r="G171" s="43">
        <v>10</v>
      </c>
      <c r="H171" s="33">
        <v>10</v>
      </c>
      <c r="I171" s="280">
        <v>10</v>
      </c>
      <c r="J171" s="430">
        <v>5</v>
      </c>
      <c r="K171" s="430">
        <v>10</v>
      </c>
      <c r="L171" s="430">
        <v>10</v>
      </c>
      <c r="M171" s="430">
        <v>10</v>
      </c>
      <c r="N171" s="430">
        <v>10</v>
      </c>
      <c r="O171" s="430">
        <v>10</v>
      </c>
      <c r="P171" s="430">
        <v>10</v>
      </c>
      <c r="Q171" s="430">
        <v>10</v>
      </c>
      <c r="R171" s="430">
        <v>10</v>
      </c>
      <c r="S171" s="430">
        <v>10</v>
      </c>
      <c r="T171" s="430">
        <v>10</v>
      </c>
      <c r="U171" s="35">
        <v>10</v>
      </c>
    </row>
    <row r="172" spans="5:21" ht="15.75" thickBot="1">
      <c r="E172" s="639"/>
      <c r="F172" s="692" t="s">
        <v>214</v>
      </c>
      <c r="G172" s="693"/>
      <c r="H172" s="340">
        <f aca="true" t="shared" si="22" ref="H172:U172">SUM(H169:H171)/10</f>
        <v>3</v>
      </c>
      <c r="I172" s="290">
        <f t="shared" si="22"/>
        <v>3</v>
      </c>
      <c r="J172" s="290">
        <f t="shared" si="22"/>
        <v>2.5</v>
      </c>
      <c r="K172" s="290">
        <f t="shared" si="22"/>
        <v>3</v>
      </c>
      <c r="L172" s="290">
        <f t="shared" si="22"/>
        <v>3</v>
      </c>
      <c r="M172" s="290">
        <f t="shared" si="22"/>
        <v>3</v>
      </c>
      <c r="N172" s="290">
        <f t="shared" si="22"/>
        <v>3</v>
      </c>
      <c r="O172" s="290">
        <f t="shared" si="22"/>
        <v>3</v>
      </c>
      <c r="P172" s="290">
        <f t="shared" si="22"/>
        <v>3</v>
      </c>
      <c r="Q172" s="290">
        <f t="shared" si="22"/>
        <v>3</v>
      </c>
      <c r="R172" s="290">
        <f t="shared" si="22"/>
        <v>3</v>
      </c>
      <c r="S172" s="290">
        <f t="shared" si="22"/>
        <v>3</v>
      </c>
      <c r="T172" s="290">
        <f t="shared" si="22"/>
        <v>3</v>
      </c>
      <c r="U172" s="359">
        <f t="shared" si="22"/>
        <v>3</v>
      </c>
    </row>
    <row r="173" spans="5:21" ht="15.75" customHeight="1" thickBot="1">
      <c r="E173" s="694" t="s">
        <v>324</v>
      </c>
      <c r="F173" s="181" t="s">
        <v>386</v>
      </c>
      <c r="G173" s="46">
        <v>10</v>
      </c>
      <c r="H173" s="25">
        <v>10</v>
      </c>
      <c r="I173" s="279">
        <v>10</v>
      </c>
      <c r="J173" s="437">
        <v>10</v>
      </c>
      <c r="K173" s="437">
        <v>10</v>
      </c>
      <c r="L173" s="437">
        <v>10</v>
      </c>
      <c r="M173" s="437">
        <v>10</v>
      </c>
      <c r="N173" s="437">
        <v>10</v>
      </c>
      <c r="O173" s="437">
        <v>10</v>
      </c>
      <c r="P173" s="437">
        <v>10</v>
      </c>
      <c r="Q173" s="437">
        <v>10</v>
      </c>
      <c r="R173" s="437">
        <v>10</v>
      </c>
      <c r="S173" s="437">
        <v>10</v>
      </c>
      <c r="T173" s="437">
        <v>10</v>
      </c>
      <c r="U173" s="25">
        <v>10</v>
      </c>
    </row>
    <row r="174" spans="5:21" ht="16.5" customHeight="1" thickBot="1">
      <c r="E174" s="639"/>
      <c r="F174" s="692" t="s">
        <v>214</v>
      </c>
      <c r="G174" s="693"/>
      <c r="H174" s="150">
        <v>1</v>
      </c>
      <c r="I174" s="290">
        <f aca="true" t="shared" si="23" ref="I174:T174">SUM(I173)/10</f>
        <v>1</v>
      </c>
      <c r="J174" s="290">
        <f t="shared" si="23"/>
        <v>1</v>
      </c>
      <c r="K174" s="290">
        <f t="shared" si="23"/>
        <v>1</v>
      </c>
      <c r="L174" s="290">
        <f t="shared" si="23"/>
        <v>1</v>
      </c>
      <c r="M174" s="290">
        <f t="shared" si="23"/>
        <v>1</v>
      </c>
      <c r="N174" s="290">
        <f t="shared" si="23"/>
        <v>1</v>
      </c>
      <c r="O174" s="290">
        <f t="shared" si="23"/>
        <v>1</v>
      </c>
      <c r="P174" s="290">
        <f t="shared" si="23"/>
        <v>1</v>
      </c>
      <c r="Q174" s="290">
        <f t="shared" si="23"/>
        <v>1</v>
      </c>
      <c r="R174" s="290">
        <f t="shared" si="23"/>
        <v>1</v>
      </c>
      <c r="S174" s="290">
        <f t="shared" si="23"/>
        <v>1</v>
      </c>
      <c r="T174" s="290">
        <f t="shared" si="23"/>
        <v>1</v>
      </c>
      <c r="U174" s="25">
        <v>1</v>
      </c>
    </row>
    <row r="175" spans="5:21" ht="15.75" thickBot="1">
      <c r="E175" s="694" t="s">
        <v>328</v>
      </c>
      <c r="F175" s="192" t="s">
        <v>396</v>
      </c>
      <c r="G175" s="51">
        <v>14</v>
      </c>
      <c r="H175" s="613">
        <v>20</v>
      </c>
      <c r="I175" s="745">
        <v>20</v>
      </c>
      <c r="J175" s="739">
        <v>10</v>
      </c>
      <c r="K175" s="739">
        <v>12</v>
      </c>
      <c r="L175" s="739">
        <v>17</v>
      </c>
      <c r="M175" s="739">
        <v>19</v>
      </c>
      <c r="N175" s="739">
        <v>20</v>
      </c>
      <c r="O175" s="739">
        <v>0</v>
      </c>
      <c r="P175" s="739">
        <v>14</v>
      </c>
      <c r="Q175" s="739">
        <v>20</v>
      </c>
      <c r="R175" s="739">
        <v>16</v>
      </c>
      <c r="S175" s="739">
        <v>14</v>
      </c>
      <c r="T175" s="739">
        <v>16</v>
      </c>
      <c r="U175" s="150">
        <v>20</v>
      </c>
    </row>
    <row r="176" spans="5:21" ht="15.75" thickBot="1">
      <c r="E176" s="694"/>
      <c r="F176" s="173" t="s">
        <v>331</v>
      </c>
      <c r="G176" s="20">
        <v>6</v>
      </c>
      <c r="H176" s="615"/>
      <c r="I176" s="743"/>
      <c r="J176" s="737"/>
      <c r="K176" s="737"/>
      <c r="L176" s="737"/>
      <c r="M176" s="737"/>
      <c r="N176" s="737"/>
      <c r="O176" s="737"/>
      <c r="P176" s="737"/>
      <c r="Q176" s="737"/>
      <c r="R176" s="737"/>
      <c r="S176" s="737"/>
      <c r="T176" s="737"/>
      <c r="U176" s="86"/>
    </row>
    <row r="177" spans="5:21" ht="15.75" thickBot="1">
      <c r="E177" s="694"/>
      <c r="F177" s="186" t="s">
        <v>387</v>
      </c>
      <c r="G177" s="20">
        <v>6</v>
      </c>
      <c r="H177" s="624">
        <v>10</v>
      </c>
      <c r="I177" s="743">
        <v>7</v>
      </c>
      <c r="J177" s="737">
        <v>4</v>
      </c>
      <c r="K177" s="737">
        <v>10</v>
      </c>
      <c r="L177" s="737">
        <v>4</v>
      </c>
      <c r="M177" s="737">
        <v>8</v>
      </c>
      <c r="N177" s="737">
        <v>4</v>
      </c>
      <c r="O177" s="737">
        <v>4</v>
      </c>
      <c r="P177" s="737">
        <v>4</v>
      </c>
      <c r="Q177" s="737">
        <v>10</v>
      </c>
      <c r="R177" s="737">
        <v>10</v>
      </c>
      <c r="S177" s="737">
        <v>6</v>
      </c>
      <c r="T177" s="737">
        <v>8</v>
      </c>
      <c r="U177" s="624">
        <v>10</v>
      </c>
    </row>
    <row r="178" spans="5:21" ht="15.75" thickBot="1">
      <c r="E178" s="694"/>
      <c r="F178" s="186" t="s">
        <v>275</v>
      </c>
      <c r="G178" s="57">
        <v>4</v>
      </c>
      <c r="H178" s="615"/>
      <c r="I178" s="743"/>
      <c r="J178" s="737"/>
      <c r="K178" s="737"/>
      <c r="L178" s="737"/>
      <c r="M178" s="737"/>
      <c r="N178" s="737"/>
      <c r="O178" s="737"/>
      <c r="P178" s="737"/>
      <c r="Q178" s="737"/>
      <c r="R178" s="737"/>
      <c r="S178" s="737"/>
      <c r="T178" s="737"/>
      <c r="U178" s="615"/>
    </row>
    <row r="179" spans="5:21" ht="15.75" thickBot="1">
      <c r="E179" s="694"/>
      <c r="F179" s="187" t="s">
        <v>388</v>
      </c>
      <c r="G179" s="17">
        <v>10</v>
      </c>
      <c r="H179" s="33">
        <v>10</v>
      </c>
      <c r="I179" s="280">
        <v>0</v>
      </c>
      <c r="J179" s="430">
        <v>0</v>
      </c>
      <c r="K179" s="430">
        <v>0</v>
      </c>
      <c r="L179" s="430">
        <v>10</v>
      </c>
      <c r="M179" s="430">
        <v>5</v>
      </c>
      <c r="N179" s="430">
        <v>0</v>
      </c>
      <c r="O179" s="430">
        <v>0</v>
      </c>
      <c r="P179" s="430">
        <v>10</v>
      </c>
      <c r="Q179" s="430">
        <v>0</v>
      </c>
      <c r="R179" s="430">
        <v>10</v>
      </c>
      <c r="S179" s="430">
        <v>5</v>
      </c>
      <c r="T179" s="430">
        <v>10</v>
      </c>
      <c r="U179" s="33">
        <v>10</v>
      </c>
    </row>
    <row r="180" spans="5:21" ht="15.75" thickBot="1">
      <c r="E180" s="639"/>
      <c r="F180" s="692" t="s">
        <v>214</v>
      </c>
      <c r="G180" s="693"/>
      <c r="H180" s="86">
        <v>4</v>
      </c>
      <c r="I180" s="290">
        <f aca="true" t="shared" si="24" ref="I180:T180">SUM(I175:I179)/10</f>
        <v>2.7</v>
      </c>
      <c r="J180" s="398">
        <f t="shared" si="24"/>
        <v>1.4</v>
      </c>
      <c r="K180" s="398">
        <f t="shared" si="24"/>
        <v>2.2</v>
      </c>
      <c r="L180" s="290">
        <f t="shared" si="24"/>
        <v>3.1</v>
      </c>
      <c r="M180" s="290">
        <f t="shared" si="24"/>
        <v>3.2</v>
      </c>
      <c r="N180" s="290">
        <f t="shared" si="24"/>
        <v>2.4</v>
      </c>
      <c r="O180" s="398">
        <f t="shared" si="24"/>
        <v>0.4</v>
      </c>
      <c r="P180" s="290">
        <f t="shared" si="24"/>
        <v>2.8</v>
      </c>
      <c r="Q180" s="290">
        <f t="shared" si="24"/>
        <v>3</v>
      </c>
      <c r="R180" s="290">
        <f t="shared" si="24"/>
        <v>3.6</v>
      </c>
      <c r="S180" s="290">
        <f t="shared" si="24"/>
        <v>2.5</v>
      </c>
      <c r="T180" s="290">
        <f t="shared" si="24"/>
        <v>3.4</v>
      </c>
      <c r="U180" s="25">
        <v>4</v>
      </c>
    </row>
    <row r="181" spans="5:21" ht="16.5" thickBot="1">
      <c r="E181" s="791" t="s">
        <v>368</v>
      </c>
      <c r="F181" s="791"/>
      <c r="G181" s="791"/>
      <c r="H181" s="310">
        <f>SUM(H168+H172+H174+H180)</f>
        <v>11</v>
      </c>
      <c r="I181" s="357">
        <f aca="true" t="shared" si="25" ref="I181:T181">SUM(I168+I172+I174+I180)</f>
        <v>9.7</v>
      </c>
      <c r="J181" s="357">
        <f t="shared" si="25"/>
        <v>7.1</v>
      </c>
      <c r="K181" s="357">
        <f t="shared" si="25"/>
        <v>8.3</v>
      </c>
      <c r="L181" s="357">
        <f t="shared" si="25"/>
        <v>9.9</v>
      </c>
      <c r="M181" s="357">
        <f t="shared" si="25"/>
        <v>8.8</v>
      </c>
      <c r="N181" s="357">
        <f t="shared" si="25"/>
        <v>9.1</v>
      </c>
      <c r="O181" s="357">
        <f t="shared" si="25"/>
        <v>7.300000000000001</v>
      </c>
      <c r="P181" s="357">
        <f t="shared" si="25"/>
        <v>9.399999999999999</v>
      </c>
      <c r="Q181" s="357">
        <f t="shared" si="25"/>
        <v>9.5</v>
      </c>
      <c r="R181" s="357">
        <f t="shared" si="25"/>
        <v>10.6</v>
      </c>
      <c r="S181" s="357">
        <f t="shared" si="25"/>
        <v>9.5</v>
      </c>
      <c r="T181" s="357">
        <f t="shared" si="25"/>
        <v>10</v>
      </c>
      <c r="U181" s="358">
        <f>SUM(U168+U172+U174+U180)</f>
        <v>11</v>
      </c>
    </row>
    <row r="182" spans="5:21" ht="15">
      <c r="E182" s="639" t="s">
        <v>321</v>
      </c>
      <c r="F182" s="463" t="s">
        <v>372</v>
      </c>
      <c r="G182" s="464">
        <v>10</v>
      </c>
      <c r="H182" s="809">
        <v>20</v>
      </c>
      <c r="I182" s="745">
        <v>18</v>
      </c>
      <c r="J182" s="739">
        <v>19</v>
      </c>
      <c r="K182" s="739">
        <v>18</v>
      </c>
      <c r="L182" s="739">
        <v>15</v>
      </c>
      <c r="M182" s="739">
        <v>18</v>
      </c>
      <c r="N182" s="739">
        <v>19</v>
      </c>
      <c r="O182" s="739">
        <v>19</v>
      </c>
      <c r="P182" s="739">
        <v>19</v>
      </c>
      <c r="Q182" s="739">
        <v>18</v>
      </c>
      <c r="R182" s="739">
        <v>18</v>
      </c>
      <c r="S182" s="739">
        <v>18</v>
      </c>
      <c r="T182" s="739">
        <v>18</v>
      </c>
      <c r="U182" s="809">
        <v>20</v>
      </c>
    </row>
    <row r="183" spans="5:21" ht="15">
      <c r="E183" s="640"/>
      <c r="F183" s="465" t="s">
        <v>245</v>
      </c>
      <c r="G183" s="466">
        <v>10</v>
      </c>
      <c r="H183" s="810"/>
      <c r="I183" s="743"/>
      <c r="J183" s="737"/>
      <c r="K183" s="737"/>
      <c r="L183" s="737"/>
      <c r="M183" s="737"/>
      <c r="N183" s="737"/>
      <c r="O183" s="737"/>
      <c r="P183" s="737"/>
      <c r="Q183" s="737"/>
      <c r="R183" s="737"/>
      <c r="S183" s="737"/>
      <c r="T183" s="737"/>
      <c r="U183" s="810"/>
    </row>
    <row r="184" spans="5:21" ht="15">
      <c r="E184" s="640"/>
      <c r="F184" s="183" t="s">
        <v>371</v>
      </c>
      <c r="G184" s="41">
        <v>10</v>
      </c>
      <c r="H184" s="29">
        <v>10</v>
      </c>
      <c r="I184" s="55">
        <v>10</v>
      </c>
      <c r="J184" s="426">
        <v>10</v>
      </c>
      <c r="K184" s="426">
        <v>10</v>
      </c>
      <c r="L184" s="426">
        <v>10</v>
      </c>
      <c r="M184" s="426">
        <v>10</v>
      </c>
      <c r="N184" s="426">
        <v>5</v>
      </c>
      <c r="O184" s="426">
        <v>8</v>
      </c>
      <c r="P184" s="426">
        <v>10</v>
      </c>
      <c r="Q184" s="426">
        <v>8</v>
      </c>
      <c r="R184" s="426">
        <v>10</v>
      </c>
      <c r="S184" s="426">
        <v>10</v>
      </c>
      <c r="T184" s="426">
        <v>10</v>
      </c>
      <c r="U184" s="29">
        <v>10</v>
      </c>
    </row>
    <row r="185" spans="5:21" ht="15.75" thickBot="1">
      <c r="E185" s="640"/>
      <c r="F185" s="184" t="s">
        <v>389</v>
      </c>
      <c r="G185" s="43">
        <v>10</v>
      </c>
      <c r="H185" s="33">
        <v>10</v>
      </c>
      <c r="I185" s="280">
        <v>10</v>
      </c>
      <c r="J185" s="430">
        <v>10</v>
      </c>
      <c r="K185" s="430">
        <v>5</v>
      </c>
      <c r="L185" s="430">
        <v>10</v>
      </c>
      <c r="M185" s="430">
        <v>10</v>
      </c>
      <c r="N185" s="430">
        <v>10</v>
      </c>
      <c r="O185" s="430">
        <v>8</v>
      </c>
      <c r="P185" s="430">
        <v>10</v>
      </c>
      <c r="Q185" s="430">
        <v>6</v>
      </c>
      <c r="R185" s="430">
        <v>10</v>
      </c>
      <c r="S185" s="430">
        <v>10</v>
      </c>
      <c r="T185" s="430">
        <v>10</v>
      </c>
      <c r="U185" s="35">
        <v>10</v>
      </c>
    </row>
    <row r="186" spans="5:21" ht="15.75" thickBot="1">
      <c r="E186" s="640"/>
      <c r="F186" s="692" t="s">
        <v>214</v>
      </c>
      <c r="G186" s="693"/>
      <c r="H186" s="341">
        <f>SUM(H182:H185)/10</f>
        <v>4</v>
      </c>
      <c r="I186" s="290">
        <f aca="true" t="shared" si="26" ref="I186:T186">SUM(I182:I185)/10</f>
        <v>3.8</v>
      </c>
      <c r="J186" s="290">
        <f t="shared" si="26"/>
        <v>3.9</v>
      </c>
      <c r="K186" s="290">
        <f t="shared" si="26"/>
        <v>3.3</v>
      </c>
      <c r="L186" s="290">
        <f t="shared" si="26"/>
        <v>3.5</v>
      </c>
      <c r="M186" s="290">
        <f t="shared" si="26"/>
        <v>3.8</v>
      </c>
      <c r="N186" s="290">
        <f t="shared" si="26"/>
        <v>3.4</v>
      </c>
      <c r="O186" s="290">
        <f t="shared" si="26"/>
        <v>3.5</v>
      </c>
      <c r="P186" s="290">
        <f t="shared" si="26"/>
        <v>3.9</v>
      </c>
      <c r="Q186" s="290">
        <f t="shared" si="26"/>
        <v>3.2</v>
      </c>
      <c r="R186" s="290">
        <f t="shared" si="26"/>
        <v>3.8</v>
      </c>
      <c r="S186" s="290">
        <f t="shared" si="26"/>
        <v>3.8</v>
      </c>
      <c r="T186" s="290">
        <f t="shared" si="26"/>
        <v>3.8</v>
      </c>
      <c r="U186" s="359">
        <f>SUM(U182:U185)/10</f>
        <v>4</v>
      </c>
    </row>
    <row r="187" spans="5:21" ht="15.75" thickBot="1">
      <c r="E187" s="694" t="s">
        <v>326</v>
      </c>
      <c r="F187" s="190" t="s">
        <v>390</v>
      </c>
      <c r="G187" s="50">
        <v>10</v>
      </c>
      <c r="H187" s="613">
        <v>15</v>
      </c>
      <c r="I187" s="743">
        <v>6</v>
      </c>
      <c r="J187" s="737">
        <v>6</v>
      </c>
      <c r="K187" s="739">
        <v>6</v>
      </c>
      <c r="L187" s="739">
        <v>0</v>
      </c>
      <c r="M187" s="739">
        <v>6</v>
      </c>
      <c r="N187" s="739">
        <v>6</v>
      </c>
      <c r="O187" s="739">
        <v>10</v>
      </c>
      <c r="P187" s="739">
        <v>15</v>
      </c>
      <c r="Q187" s="737">
        <v>6</v>
      </c>
      <c r="R187" s="737">
        <v>6</v>
      </c>
      <c r="S187" s="739">
        <v>6</v>
      </c>
      <c r="T187" s="739">
        <v>6</v>
      </c>
      <c r="U187" s="614">
        <v>15</v>
      </c>
    </row>
    <row r="188" spans="5:21" ht="15.75" thickBot="1">
      <c r="E188" s="694"/>
      <c r="F188" s="183" t="s">
        <v>245</v>
      </c>
      <c r="G188" s="41">
        <v>5</v>
      </c>
      <c r="H188" s="615"/>
      <c r="I188" s="743"/>
      <c r="J188" s="737"/>
      <c r="K188" s="737"/>
      <c r="L188" s="737"/>
      <c r="M188" s="737"/>
      <c r="N188" s="737"/>
      <c r="O188" s="737"/>
      <c r="P188" s="737"/>
      <c r="Q188" s="737"/>
      <c r="R188" s="737"/>
      <c r="S188" s="737"/>
      <c r="T188" s="737"/>
      <c r="U188" s="615"/>
    </row>
    <row r="189" spans="5:21" ht="15.75" thickBot="1">
      <c r="E189" s="694"/>
      <c r="F189" s="184" t="s">
        <v>391</v>
      </c>
      <c r="G189" s="43">
        <v>5</v>
      </c>
      <c r="H189" s="33">
        <v>5</v>
      </c>
      <c r="I189" s="280">
        <v>5</v>
      </c>
      <c r="J189" s="430">
        <v>4</v>
      </c>
      <c r="K189" s="430">
        <v>4</v>
      </c>
      <c r="L189" s="430">
        <v>5</v>
      </c>
      <c r="M189" s="430">
        <v>5</v>
      </c>
      <c r="N189" s="430">
        <v>4</v>
      </c>
      <c r="O189" s="430">
        <v>5</v>
      </c>
      <c r="P189" s="430">
        <v>4</v>
      </c>
      <c r="Q189" s="430">
        <v>4</v>
      </c>
      <c r="R189" s="430">
        <v>5</v>
      </c>
      <c r="S189" s="430">
        <v>4</v>
      </c>
      <c r="T189" s="430">
        <v>4</v>
      </c>
      <c r="U189" s="35">
        <v>5</v>
      </c>
    </row>
    <row r="190" spans="5:21" ht="15.75" thickBot="1">
      <c r="E190" s="639"/>
      <c r="F190" s="692" t="s">
        <v>214</v>
      </c>
      <c r="G190" s="693"/>
      <c r="H190" s="86">
        <v>2</v>
      </c>
      <c r="I190" s="290">
        <f aca="true" t="shared" si="27" ref="I190:T190">SUM(I187:I189)/10</f>
        <v>1.1</v>
      </c>
      <c r="J190" s="290">
        <f t="shared" si="27"/>
        <v>1</v>
      </c>
      <c r="K190" s="290">
        <f t="shared" si="27"/>
        <v>1</v>
      </c>
      <c r="L190" s="290">
        <f t="shared" si="27"/>
        <v>0.5</v>
      </c>
      <c r="M190" s="290">
        <f t="shared" si="27"/>
        <v>1.1</v>
      </c>
      <c r="N190" s="290">
        <f t="shared" si="27"/>
        <v>1</v>
      </c>
      <c r="O190" s="290">
        <f t="shared" si="27"/>
        <v>1.5</v>
      </c>
      <c r="P190" s="290">
        <f t="shared" si="27"/>
        <v>1.9</v>
      </c>
      <c r="Q190" s="290">
        <f t="shared" si="27"/>
        <v>1</v>
      </c>
      <c r="R190" s="290">
        <f t="shared" si="27"/>
        <v>1.1</v>
      </c>
      <c r="S190" s="290">
        <f t="shared" si="27"/>
        <v>1</v>
      </c>
      <c r="T190" s="290">
        <f t="shared" si="27"/>
        <v>1</v>
      </c>
      <c r="U190" s="25">
        <v>2</v>
      </c>
    </row>
    <row r="191" spans="5:21" ht="15.75" thickBot="1">
      <c r="E191" s="694" t="s">
        <v>329</v>
      </c>
      <c r="F191" s="192" t="s">
        <v>392</v>
      </c>
      <c r="G191" s="51">
        <v>20</v>
      </c>
      <c r="H191" s="71">
        <v>20</v>
      </c>
      <c r="I191" s="277">
        <v>12</v>
      </c>
      <c r="J191" s="438">
        <v>13</v>
      </c>
      <c r="K191" s="438">
        <v>18</v>
      </c>
      <c r="L191" s="438">
        <v>16</v>
      </c>
      <c r="M191" s="438">
        <v>13</v>
      </c>
      <c r="N191" s="438">
        <v>19</v>
      </c>
      <c r="O191" s="438">
        <v>10</v>
      </c>
      <c r="P191" s="438">
        <v>18</v>
      </c>
      <c r="Q191" s="438">
        <v>20</v>
      </c>
      <c r="R191" s="438">
        <v>15</v>
      </c>
      <c r="S191" s="438">
        <v>18</v>
      </c>
      <c r="T191" s="438">
        <v>18</v>
      </c>
      <c r="U191" s="71">
        <v>20</v>
      </c>
    </row>
    <row r="192" spans="5:21" ht="15.75" thickBot="1">
      <c r="E192" s="694"/>
      <c r="F192" s="173" t="s">
        <v>393</v>
      </c>
      <c r="G192" s="20">
        <v>10</v>
      </c>
      <c r="H192" s="29">
        <v>10</v>
      </c>
      <c r="I192" s="55">
        <v>10</v>
      </c>
      <c r="J192" s="426">
        <v>10</v>
      </c>
      <c r="K192" s="426">
        <v>10</v>
      </c>
      <c r="L192" s="426">
        <v>9</v>
      </c>
      <c r="M192" s="426">
        <v>10</v>
      </c>
      <c r="N192" s="426">
        <v>9</v>
      </c>
      <c r="O192" s="426">
        <v>10</v>
      </c>
      <c r="P192" s="426">
        <v>10</v>
      </c>
      <c r="Q192" s="426">
        <v>10</v>
      </c>
      <c r="R192" s="426">
        <v>10</v>
      </c>
      <c r="S192" s="426">
        <v>10</v>
      </c>
      <c r="T192" s="426">
        <v>10</v>
      </c>
      <c r="U192" s="29">
        <v>10</v>
      </c>
    </row>
    <row r="193" spans="5:21" ht="15.75" thickBot="1">
      <c r="E193" s="694"/>
      <c r="F193" s="173" t="s">
        <v>394</v>
      </c>
      <c r="G193" s="20">
        <v>10</v>
      </c>
      <c r="H193" s="29">
        <v>10</v>
      </c>
      <c r="I193" s="55">
        <v>0</v>
      </c>
      <c r="J193" s="426">
        <v>2</v>
      </c>
      <c r="K193" s="426">
        <v>6</v>
      </c>
      <c r="L193" s="426">
        <v>2</v>
      </c>
      <c r="M193" s="426">
        <v>1</v>
      </c>
      <c r="N193" s="426">
        <v>7</v>
      </c>
      <c r="O193" s="426">
        <v>1</v>
      </c>
      <c r="P193" s="426">
        <v>7</v>
      </c>
      <c r="Q193" s="426">
        <v>10</v>
      </c>
      <c r="R193" s="426">
        <v>3</v>
      </c>
      <c r="S193" s="426">
        <v>9</v>
      </c>
      <c r="T193" s="426">
        <v>9</v>
      </c>
      <c r="U193" s="29">
        <v>10</v>
      </c>
    </row>
    <row r="194" spans="5:21" ht="15.75" thickBot="1">
      <c r="E194" s="694"/>
      <c r="F194" s="188" t="s">
        <v>395</v>
      </c>
      <c r="G194" s="57">
        <v>10</v>
      </c>
      <c r="H194" s="35">
        <v>10</v>
      </c>
      <c r="I194" s="276">
        <v>10</v>
      </c>
      <c r="J194" s="429">
        <v>10</v>
      </c>
      <c r="K194" s="429">
        <v>10</v>
      </c>
      <c r="L194" s="429">
        <v>10</v>
      </c>
      <c r="M194" s="429">
        <v>10</v>
      </c>
      <c r="N194" s="429">
        <v>10</v>
      </c>
      <c r="O194" s="429">
        <v>10</v>
      </c>
      <c r="P194" s="429">
        <v>10</v>
      </c>
      <c r="Q194" s="429">
        <v>10</v>
      </c>
      <c r="R194" s="429">
        <v>10</v>
      </c>
      <c r="S194" s="429">
        <v>10</v>
      </c>
      <c r="T194" s="429">
        <v>10</v>
      </c>
      <c r="U194" s="35">
        <v>10</v>
      </c>
    </row>
    <row r="195" spans="5:21" ht="15.75" thickBot="1">
      <c r="E195" s="639"/>
      <c r="F195" s="692" t="s">
        <v>214</v>
      </c>
      <c r="G195" s="693"/>
      <c r="H195" s="150">
        <v>5</v>
      </c>
      <c r="I195" s="290">
        <f aca="true" t="shared" si="28" ref="I195:T195">SUM(I191:I194)/10</f>
        <v>3.2</v>
      </c>
      <c r="J195" s="290">
        <f>SUM(J191:J194)/10</f>
        <v>3.5</v>
      </c>
      <c r="K195" s="290">
        <f t="shared" si="28"/>
        <v>4.4</v>
      </c>
      <c r="L195" s="290">
        <f t="shared" si="28"/>
        <v>3.7</v>
      </c>
      <c r="M195" s="290">
        <f t="shared" si="28"/>
        <v>3.4</v>
      </c>
      <c r="N195" s="290">
        <f t="shared" si="28"/>
        <v>4.5</v>
      </c>
      <c r="O195" s="290">
        <f t="shared" si="28"/>
        <v>3.1</v>
      </c>
      <c r="P195" s="290">
        <f t="shared" si="28"/>
        <v>4.5</v>
      </c>
      <c r="Q195" s="290">
        <f t="shared" si="28"/>
        <v>5</v>
      </c>
      <c r="R195" s="290">
        <f t="shared" si="28"/>
        <v>3.8</v>
      </c>
      <c r="S195" s="290">
        <f t="shared" si="28"/>
        <v>4.7</v>
      </c>
      <c r="T195" s="290">
        <f t="shared" si="28"/>
        <v>4.7</v>
      </c>
      <c r="U195" s="25">
        <v>5</v>
      </c>
    </row>
    <row r="196" spans="5:21" ht="16.5" thickBot="1">
      <c r="E196" s="775" t="s">
        <v>369</v>
      </c>
      <c r="F196" s="775"/>
      <c r="G196" s="775"/>
      <c r="H196" s="311">
        <f>SUM(H186+H190+H195)</f>
        <v>11</v>
      </c>
      <c r="I196" s="357">
        <f aca="true" t="shared" si="29" ref="I196:U196">SUM(I186+I190+I195)</f>
        <v>8.100000000000001</v>
      </c>
      <c r="J196" s="357">
        <f t="shared" si="29"/>
        <v>8.4</v>
      </c>
      <c r="K196" s="357">
        <f t="shared" si="29"/>
        <v>8.7</v>
      </c>
      <c r="L196" s="357">
        <f t="shared" si="29"/>
        <v>7.7</v>
      </c>
      <c r="M196" s="357">
        <f t="shared" si="29"/>
        <v>8.3</v>
      </c>
      <c r="N196" s="357">
        <f t="shared" si="29"/>
        <v>8.9</v>
      </c>
      <c r="O196" s="357">
        <f t="shared" si="29"/>
        <v>8.1</v>
      </c>
      <c r="P196" s="357">
        <f t="shared" si="29"/>
        <v>10.3</v>
      </c>
      <c r="Q196" s="357">
        <f t="shared" si="29"/>
        <v>9.2</v>
      </c>
      <c r="R196" s="357">
        <f t="shared" si="29"/>
        <v>8.7</v>
      </c>
      <c r="S196" s="357">
        <f t="shared" si="29"/>
        <v>9.5</v>
      </c>
      <c r="T196" s="357">
        <f t="shared" si="29"/>
        <v>9.5</v>
      </c>
      <c r="U196" s="368">
        <f t="shared" si="29"/>
        <v>11</v>
      </c>
    </row>
    <row r="197" spans="5:21" ht="16.5" thickBot="1">
      <c r="E197" s="681" t="s">
        <v>370</v>
      </c>
      <c r="F197" s="681"/>
      <c r="G197" s="681"/>
      <c r="H197" s="313">
        <f aca="true" t="shared" si="30" ref="H197:U197">SUM(H98+H160+H181+H196)</f>
        <v>125</v>
      </c>
      <c r="I197" s="404">
        <f t="shared" si="30"/>
        <v>105</v>
      </c>
      <c r="J197" s="404">
        <f t="shared" si="30"/>
        <v>87.2</v>
      </c>
      <c r="K197" s="404">
        <f t="shared" si="30"/>
        <v>103.4</v>
      </c>
      <c r="L197" s="404">
        <f t="shared" si="30"/>
        <v>106.10000000000001</v>
      </c>
      <c r="M197" s="404">
        <f t="shared" si="30"/>
        <v>107.1</v>
      </c>
      <c r="N197" s="404">
        <f t="shared" si="30"/>
        <v>103.6</v>
      </c>
      <c r="O197" s="404">
        <f t="shared" si="30"/>
        <v>101.79999999999998</v>
      </c>
      <c r="P197" s="404">
        <f t="shared" si="30"/>
        <v>106.7</v>
      </c>
      <c r="Q197" s="404">
        <f t="shared" si="30"/>
        <v>95.2</v>
      </c>
      <c r="R197" s="404">
        <f t="shared" si="30"/>
        <v>109.55</v>
      </c>
      <c r="S197" s="404">
        <f t="shared" si="30"/>
        <v>103.55</v>
      </c>
      <c r="T197" s="404">
        <f t="shared" si="30"/>
        <v>107</v>
      </c>
      <c r="U197" s="368">
        <f t="shared" si="30"/>
        <v>125</v>
      </c>
    </row>
    <row r="198" spans="1:20" ht="15.75">
      <c r="A198" s="212"/>
      <c r="B198" s="312"/>
      <c r="C198" s="314"/>
      <c r="D198" s="314"/>
      <c r="E198" s="314"/>
      <c r="F198" s="314"/>
      <c r="G198" s="314"/>
      <c r="H198" s="314"/>
      <c r="I198" s="395"/>
      <c r="J198" s="395"/>
      <c r="K198" s="395"/>
      <c r="L198" s="395"/>
      <c r="M198" s="395"/>
      <c r="N198" s="395"/>
      <c r="O198" s="395"/>
      <c r="P198" s="395"/>
      <c r="Q198" s="395"/>
      <c r="R198" s="395"/>
      <c r="S198" s="395"/>
      <c r="T198" s="395"/>
    </row>
    <row r="199" spans="3:20" ht="13.5" thickBot="1">
      <c r="C199" s="271"/>
      <c r="D199" s="271"/>
      <c r="E199" s="271"/>
      <c r="F199" s="271"/>
      <c r="G199" s="271"/>
      <c r="H199" s="271"/>
      <c r="I199" s="397"/>
      <c r="J199" s="397"/>
      <c r="K199" s="397"/>
      <c r="L199" s="397"/>
      <c r="M199" s="397"/>
      <c r="N199" s="397"/>
      <c r="O199" s="397"/>
      <c r="P199" s="397"/>
      <c r="Q199" s="397"/>
      <c r="R199" s="397"/>
      <c r="S199" s="397"/>
      <c r="T199" s="397"/>
    </row>
    <row r="200" spans="1:20" ht="15.75">
      <c r="A200" s="762" t="s">
        <v>398</v>
      </c>
      <c r="B200" s="762"/>
      <c r="C200" s="762"/>
      <c r="D200" s="762"/>
      <c r="E200" s="762"/>
      <c r="F200" s="762"/>
      <c r="G200" s="762"/>
      <c r="H200" s="763"/>
      <c r="I200" s="343">
        <v>13</v>
      </c>
      <c r="J200" s="198">
        <v>36</v>
      </c>
      <c r="K200" s="197">
        <v>21</v>
      </c>
      <c r="L200" s="197" t="s">
        <v>230</v>
      </c>
      <c r="M200" s="252">
        <v>16</v>
      </c>
      <c r="N200" s="252">
        <v>35</v>
      </c>
      <c r="O200" s="252">
        <v>32</v>
      </c>
      <c r="P200" s="252">
        <v>15</v>
      </c>
      <c r="Q200" s="197" t="s">
        <v>233</v>
      </c>
      <c r="R200" s="252" t="s">
        <v>230</v>
      </c>
      <c r="S200" s="542" t="s">
        <v>225</v>
      </c>
      <c r="T200" s="197" t="s">
        <v>231</v>
      </c>
    </row>
    <row r="201" spans="1:20" ht="16.5" thickBot="1">
      <c r="A201" s="762" t="s">
        <v>399</v>
      </c>
      <c r="B201" s="762"/>
      <c r="C201" s="762"/>
      <c r="D201" s="762"/>
      <c r="E201" s="762"/>
      <c r="F201" s="762"/>
      <c r="G201" s="762"/>
      <c r="H201" s="763"/>
      <c r="I201" s="342" t="s">
        <v>563</v>
      </c>
      <c r="J201" s="326">
        <v>36</v>
      </c>
      <c r="K201" s="328">
        <v>31</v>
      </c>
      <c r="L201" s="328">
        <v>23</v>
      </c>
      <c r="M201" s="331">
        <v>19</v>
      </c>
      <c r="N201" s="331">
        <v>28</v>
      </c>
      <c r="O201" s="331">
        <v>33</v>
      </c>
      <c r="P201" s="331">
        <v>21</v>
      </c>
      <c r="Q201" s="328">
        <v>35</v>
      </c>
      <c r="R201" s="331">
        <v>10</v>
      </c>
      <c r="S201" s="331">
        <v>29</v>
      </c>
      <c r="T201" s="328">
        <v>20</v>
      </c>
    </row>
    <row r="202" spans="1:21" ht="15.75" thickBot="1">
      <c r="A202" s="65"/>
      <c r="B202" s="65"/>
      <c r="C202" s="65"/>
      <c r="D202" s="65"/>
      <c r="E202" s="65"/>
      <c r="F202" s="65"/>
      <c r="G202" s="65"/>
      <c r="H202" s="5"/>
      <c r="I202" s="152"/>
      <c r="J202" s="152"/>
      <c r="K202" s="772"/>
      <c r="L202" s="772"/>
      <c r="M202" s="159"/>
      <c r="N202" s="159"/>
      <c r="O202" s="159"/>
      <c r="P202" s="159"/>
      <c r="Q202" s="270"/>
      <c r="R202" s="270"/>
      <c r="S202" s="315"/>
      <c r="T202" s="315"/>
      <c r="U202" s="65"/>
    </row>
    <row r="203" spans="1:21" ht="16.5" thickBot="1">
      <c r="A203" s="264"/>
      <c r="B203" s="264"/>
      <c r="C203" s="264"/>
      <c r="D203" s="264"/>
      <c r="E203" s="264"/>
      <c r="F203" s="264"/>
      <c r="G203" s="264"/>
      <c r="H203" s="317"/>
      <c r="I203" s="323" t="s">
        <v>187</v>
      </c>
      <c r="J203" s="323" t="s">
        <v>357</v>
      </c>
      <c r="K203" s="320" t="s">
        <v>190</v>
      </c>
      <c r="L203" s="320" t="s">
        <v>186</v>
      </c>
      <c r="M203" s="323" t="s">
        <v>197</v>
      </c>
      <c r="N203" s="323" t="s">
        <v>224</v>
      </c>
      <c r="O203" s="323" t="s">
        <v>198</v>
      </c>
      <c r="P203" s="323" t="s">
        <v>199</v>
      </c>
      <c r="Q203" s="323" t="s">
        <v>403</v>
      </c>
      <c r="R203" s="323" t="s">
        <v>203</v>
      </c>
      <c r="S203" s="323" t="s">
        <v>234</v>
      </c>
      <c r="T203" s="320" t="s">
        <v>206</v>
      </c>
      <c r="U203" s="264"/>
    </row>
    <row r="204" spans="1:20" ht="15.75">
      <c r="A204" s="756" t="s">
        <v>210</v>
      </c>
      <c r="B204" s="756"/>
      <c r="C204" s="756"/>
      <c r="D204" s="756"/>
      <c r="E204" s="756"/>
      <c r="F204" s="756"/>
      <c r="G204" s="756"/>
      <c r="H204" s="757"/>
      <c r="I204" s="375">
        <f aca="true" t="shared" si="31" ref="I204:T204">SUM(I5+I15+I18+I22+I28+I31+I39+I44+I49+I76+I78+I88+I95+I142+I149+I150+I182)/10</f>
        <v>30</v>
      </c>
      <c r="J204" s="375">
        <f t="shared" si="31"/>
        <v>29.6</v>
      </c>
      <c r="K204" s="375">
        <f t="shared" si="31"/>
        <v>30.9</v>
      </c>
      <c r="L204" s="375">
        <f t="shared" si="31"/>
        <v>30.2</v>
      </c>
      <c r="M204" s="375">
        <f t="shared" si="31"/>
        <v>31.7</v>
      </c>
      <c r="N204" s="375">
        <f t="shared" si="31"/>
        <v>31.4</v>
      </c>
      <c r="O204" s="375">
        <f t="shared" si="31"/>
        <v>31</v>
      </c>
      <c r="P204" s="375">
        <f t="shared" si="31"/>
        <v>29.9</v>
      </c>
      <c r="Q204" s="375">
        <f t="shared" si="31"/>
        <v>27.1</v>
      </c>
      <c r="R204" s="375">
        <f t="shared" si="31"/>
        <v>30</v>
      </c>
      <c r="S204" s="375">
        <f t="shared" si="31"/>
        <v>30.6</v>
      </c>
      <c r="T204" s="375">
        <f t="shared" si="31"/>
        <v>31.6</v>
      </c>
    </row>
    <row r="205" spans="1:20" ht="15.75">
      <c r="A205" s="756" t="s">
        <v>211</v>
      </c>
      <c r="B205" s="756"/>
      <c r="C205" s="756"/>
      <c r="D205" s="756"/>
      <c r="E205" s="756"/>
      <c r="F205" s="756"/>
      <c r="G205" s="756"/>
      <c r="H205" s="757"/>
      <c r="I205" s="164">
        <f aca="true" t="shared" si="32" ref="I205:T205">SUM(I197)</f>
        <v>105</v>
      </c>
      <c r="J205" s="164">
        <f t="shared" si="32"/>
        <v>87.2</v>
      </c>
      <c r="K205" s="164">
        <f t="shared" si="32"/>
        <v>103.4</v>
      </c>
      <c r="L205" s="164">
        <f t="shared" si="32"/>
        <v>106.10000000000001</v>
      </c>
      <c r="M205" s="164">
        <f t="shared" si="32"/>
        <v>107.1</v>
      </c>
      <c r="N205" s="164">
        <f t="shared" si="32"/>
        <v>103.6</v>
      </c>
      <c r="O205" s="164">
        <f t="shared" si="32"/>
        <v>101.79999999999998</v>
      </c>
      <c r="P205" s="164">
        <f t="shared" si="32"/>
        <v>106.7</v>
      </c>
      <c r="Q205" s="164">
        <f t="shared" si="32"/>
        <v>95.2</v>
      </c>
      <c r="R205" s="164">
        <f t="shared" si="32"/>
        <v>109.55</v>
      </c>
      <c r="S205" s="164">
        <f t="shared" si="32"/>
        <v>103.55</v>
      </c>
      <c r="T205" s="164">
        <f t="shared" si="32"/>
        <v>107</v>
      </c>
    </row>
    <row r="206" spans="1:20" ht="15.75">
      <c r="A206" s="756" t="s">
        <v>82</v>
      </c>
      <c r="B206" s="756"/>
      <c r="C206" s="756"/>
      <c r="D206" s="756"/>
      <c r="E206" s="756"/>
      <c r="F206" s="756"/>
      <c r="G206" s="756"/>
      <c r="H206" s="757"/>
      <c r="I206" s="214">
        <f aca="true" t="shared" si="33" ref="I206:T206">I205/1.25</f>
        <v>84</v>
      </c>
      <c r="J206" s="214">
        <f t="shared" si="33"/>
        <v>69.76</v>
      </c>
      <c r="K206" s="214">
        <f t="shared" si="33"/>
        <v>82.72</v>
      </c>
      <c r="L206" s="214">
        <f t="shared" si="33"/>
        <v>84.88000000000001</v>
      </c>
      <c r="M206" s="214">
        <f t="shared" si="33"/>
        <v>85.67999999999999</v>
      </c>
      <c r="N206" s="214">
        <f t="shared" si="33"/>
        <v>82.88</v>
      </c>
      <c r="O206" s="214">
        <f t="shared" si="33"/>
        <v>81.43999999999998</v>
      </c>
      <c r="P206" s="214">
        <f t="shared" si="33"/>
        <v>85.36</v>
      </c>
      <c r="Q206" s="214">
        <f t="shared" si="33"/>
        <v>76.16</v>
      </c>
      <c r="R206" s="214">
        <f t="shared" si="33"/>
        <v>87.64</v>
      </c>
      <c r="S206" s="214">
        <f t="shared" si="33"/>
        <v>82.84</v>
      </c>
      <c r="T206" s="214">
        <f t="shared" si="33"/>
        <v>85.6</v>
      </c>
    </row>
    <row r="207" spans="1:20" ht="15.75">
      <c r="A207" s="756" t="s">
        <v>212</v>
      </c>
      <c r="B207" s="756"/>
      <c r="C207" s="756"/>
      <c r="D207" s="756"/>
      <c r="E207" s="756"/>
      <c r="F207" s="756"/>
      <c r="G207" s="756"/>
      <c r="H207" s="757"/>
      <c r="I207" s="36">
        <v>6</v>
      </c>
      <c r="J207" s="36">
        <v>12</v>
      </c>
      <c r="K207" s="36">
        <v>9</v>
      </c>
      <c r="L207" s="36">
        <v>5</v>
      </c>
      <c r="M207" s="36">
        <v>2</v>
      </c>
      <c r="N207" s="36">
        <v>7</v>
      </c>
      <c r="O207" s="36">
        <v>10</v>
      </c>
      <c r="P207" s="36">
        <v>4</v>
      </c>
      <c r="Q207" s="36">
        <v>11</v>
      </c>
      <c r="R207" s="36">
        <v>1</v>
      </c>
      <c r="S207" s="36">
        <v>8</v>
      </c>
      <c r="T207" s="36">
        <v>3</v>
      </c>
    </row>
    <row r="208" spans="1:20" ht="16.5" thickBot="1">
      <c r="A208" s="756" t="s">
        <v>87</v>
      </c>
      <c r="B208" s="756"/>
      <c r="C208" s="756"/>
      <c r="D208" s="756"/>
      <c r="E208" s="756"/>
      <c r="F208" s="756"/>
      <c r="G208" s="756"/>
      <c r="H208" s="757"/>
      <c r="I208" s="209" t="s">
        <v>563</v>
      </c>
      <c r="J208" s="209">
        <v>36</v>
      </c>
      <c r="K208" s="209">
        <v>31</v>
      </c>
      <c r="L208" s="209">
        <v>23</v>
      </c>
      <c r="M208" s="209">
        <v>19</v>
      </c>
      <c r="N208" s="209">
        <v>28</v>
      </c>
      <c r="O208" s="209">
        <v>33</v>
      </c>
      <c r="P208" s="209">
        <v>21</v>
      </c>
      <c r="Q208" s="209">
        <v>35</v>
      </c>
      <c r="R208" s="209">
        <v>10</v>
      </c>
      <c r="S208" s="209">
        <v>29</v>
      </c>
      <c r="T208" s="209">
        <v>20</v>
      </c>
    </row>
    <row r="209" spans="1:20" ht="15.75">
      <c r="A209" s="80"/>
      <c r="B209" s="80"/>
      <c r="C209" s="80"/>
      <c r="D209" s="80"/>
      <c r="E209" s="80"/>
      <c r="F209" s="80"/>
      <c r="G209" s="812">
        <v>2014</v>
      </c>
      <c r="H209" s="761"/>
      <c r="I209" s="416">
        <f aca="true" t="shared" si="34" ref="I209:T209">I205/1.25</f>
        <v>84</v>
      </c>
      <c r="J209" s="416">
        <f t="shared" si="34"/>
        <v>69.76</v>
      </c>
      <c r="K209" s="416">
        <f t="shared" si="34"/>
        <v>82.72</v>
      </c>
      <c r="L209" s="416">
        <f t="shared" si="34"/>
        <v>84.88000000000001</v>
      </c>
      <c r="M209" s="416">
        <f t="shared" si="34"/>
        <v>85.67999999999999</v>
      </c>
      <c r="N209" s="416">
        <f t="shared" si="34"/>
        <v>82.88</v>
      </c>
      <c r="O209" s="416">
        <f t="shared" si="34"/>
        <v>81.43999999999998</v>
      </c>
      <c r="P209" s="416">
        <f t="shared" si="34"/>
        <v>85.36</v>
      </c>
      <c r="Q209" s="416">
        <f t="shared" si="34"/>
        <v>76.16</v>
      </c>
      <c r="R209" s="416">
        <f t="shared" si="34"/>
        <v>87.64</v>
      </c>
      <c r="S209" s="416">
        <f t="shared" si="34"/>
        <v>82.84</v>
      </c>
      <c r="T209" s="416">
        <f t="shared" si="34"/>
        <v>85.6</v>
      </c>
    </row>
    <row r="210" spans="7:20" ht="16.5" thickBot="1">
      <c r="G210" s="813">
        <v>2013</v>
      </c>
      <c r="H210" s="759"/>
      <c r="I210" s="262">
        <v>85.44</v>
      </c>
      <c r="J210" s="262">
        <v>66.12</v>
      </c>
      <c r="K210" s="262">
        <v>82.88</v>
      </c>
      <c r="L210" s="262">
        <v>83.2</v>
      </c>
      <c r="M210" s="262">
        <v>83.12</v>
      </c>
      <c r="N210" s="369">
        <v>75.36</v>
      </c>
      <c r="O210" s="262">
        <v>77.6</v>
      </c>
      <c r="P210" s="262">
        <v>84.72</v>
      </c>
      <c r="Q210" s="262">
        <v>72.98</v>
      </c>
      <c r="R210" s="262">
        <v>84.32</v>
      </c>
      <c r="S210" s="541" t="s">
        <v>225</v>
      </c>
      <c r="T210" s="262">
        <v>81.28</v>
      </c>
    </row>
    <row r="211" spans="1:21" ht="15.75">
      <c r="A211" s="265"/>
      <c r="B211" s="265"/>
      <c r="C211" s="265"/>
      <c r="D211" s="265"/>
      <c r="E211" s="265"/>
      <c r="F211" s="265"/>
      <c r="G211" s="265"/>
      <c r="H211" s="266"/>
      <c r="I211" s="268"/>
      <c r="J211" s="268"/>
      <c r="K211" s="265"/>
      <c r="L211" s="265"/>
      <c r="M211" s="265"/>
      <c r="N211" s="265"/>
      <c r="O211" s="265"/>
      <c r="P211" s="265"/>
      <c r="Q211" s="265"/>
      <c r="R211" s="265"/>
      <c r="S211" s="265"/>
      <c r="T211" s="265"/>
      <c r="U211" s="265"/>
    </row>
    <row r="212" spans="8:20" ht="15">
      <c r="H212" s="534">
        <v>94</v>
      </c>
      <c r="I212" s="84"/>
      <c r="J212" s="84"/>
      <c r="K212" s="84"/>
      <c r="L212" s="84"/>
      <c r="M212" s="84"/>
      <c r="N212" s="84"/>
      <c r="O212" s="84"/>
      <c r="P212" s="84"/>
      <c r="Q212" s="84"/>
      <c r="R212" s="84"/>
      <c r="S212" s="84"/>
      <c r="T212" s="84"/>
    </row>
    <row r="213" spans="8:21" ht="15">
      <c r="H213" s="535">
        <v>92</v>
      </c>
      <c r="I213" s="153"/>
      <c r="J213" s="153"/>
      <c r="K213" s="97"/>
      <c r="L213" s="97"/>
      <c r="M213" s="84"/>
      <c r="N213" s="84"/>
      <c r="O213" s="84"/>
      <c r="P213" s="84"/>
      <c r="Q213" s="84"/>
      <c r="R213" s="84"/>
      <c r="S213" s="84"/>
      <c r="T213" s="84"/>
      <c r="U213" s="528">
        <v>92</v>
      </c>
    </row>
    <row r="214" spans="8:21" ht="15">
      <c r="H214" s="535">
        <v>90</v>
      </c>
      <c r="I214" s="153"/>
      <c r="J214" s="153"/>
      <c r="K214" s="97"/>
      <c r="L214" s="97"/>
      <c r="M214" s="84"/>
      <c r="N214" s="84"/>
      <c r="O214" s="84"/>
      <c r="P214" s="84"/>
      <c r="Q214" s="84"/>
      <c r="R214" s="84"/>
      <c r="S214" s="97"/>
      <c r="T214" s="84"/>
      <c r="U214" s="529">
        <v>90</v>
      </c>
    </row>
    <row r="215" spans="8:21" ht="15">
      <c r="H215" s="535">
        <v>88</v>
      </c>
      <c r="I215" s="153"/>
      <c r="J215" s="153"/>
      <c r="K215" s="97"/>
      <c r="L215" s="97"/>
      <c r="M215" s="84"/>
      <c r="N215" s="84"/>
      <c r="O215" s="84"/>
      <c r="P215" s="84"/>
      <c r="Q215" s="84"/>
      <c r="R215" s="84"/>
      <c r="S215" s="97"/>
      <c r="T215" s="97"/>
      <c r="U215" s="529">
        <v>88</v>
      </c>
    </row>
    <row r="216" spans="8:21" ht="15">
      <c r="H216" s="535">
        <v>86</v>
      </c>
      <c r="I216" s="154"/>
      <c r="J216" s="154"/>
      <c r="K216" s="97"/>
      <c r="L216" s="97"/>
      <c r="M216" s="84"/>
      <c r="N216" s="97"/>
      <c r="O216" s="84"/>
      <c r="P216" s="84"/>
      <c r="Q216" s="97"/>
      <c r="R216" s="234"/>
      <c r="S216" s="97"/>
      <c r="T216" s="97"/>
      <c r="U216" s="529">
        <v>86</v>
      </c>
    </row>
    <row r="217" spans="8:21" ht="15.75" thickBot="1">
      <c r="H217" s="535">
        <v>84</v>
      </c>
      <c r="I217" s="155"/>
      <c r="J217" s="155"/>
      <c r="K217" s="112"/>
      <c r="L217" s="249"/>
      <c r="M217" s="249"/>
      <c r="N217" s="112"/>
      <c r="O217" s="110"/>
      <c r="P217" s="249"/>
      <c r="Q217" s="112"/>
      <c r="R217" s="249"/>
      <c r="S217" s="112"/>
      <c r="T217" s="249"/>
      <c r="U217" s="529">
        <v>84</v>
      </c>
    </row>
    <row r="218" spans="8:21" ht="15">
      <c r="H218" s="535">
        <v>82</v>
      </c>
      <c r="I218" s="246"/>
      <c r="J218" s="176"/>
      <c r="K218" s="111"/>
      <c r="L218" s="233"/>
      <c r="M218" s="233"/>
      <c r="N218" s="111"/>
      <c r="O218" s="101"/>
      <c r="P218" s="233"/>
      <c r="Q218" s="111"/>
      <c r="R218" s="233"/>
      <c r="S218" s="111"/>
      <c r="T218" s="233"/>
      <c r="U218" s="529">
        <v>82</v>
      </c>
    </row>
    <row r="219" spans="8:21" ht="15">
      <c r="H219" s="535">
        <v>80</v>
      </c>
      <c r="I219" s="244"/>
      <c r="J219" s="154"/>
      <c r="K219" s="234"/>
      <c r="L219" s="167"/>
      <c r="M219" s="234"/>
      <c r="N219" s="234"/>
      <c r="O219" s="234"/>
      <c r="P219" s="234"/>
      <c r="Q219" s="97"/>
      <c r="R219" s="234"/>
      <c r="S219" s="234"/>
      <c r="T219" s="167"/>
      <c r="U219" s="529">
        <v>80</v>
      </c>
    </row>
    <row r="220" spans="8:21" ht="15">
      <c r="H220" s="535">
        <v>78</v>
      </c>
      <c r="I220" s="244"/>
      <c r="J220" s="154"/>
      <c r="K220" s="234"/>
      <c r="L220" s="167"/>
      <c r="M220" s="234"/>
      <c r="N220" s="234"/>
      <c r="O220" s="234"/>
      <c r="P220" s="234"/>
      <c r="Q220" s="97"/>
      <c r="R220" s="234"/>
      <c r="S220" s="234"/>
      <c r="T220" s="167"/>
      <c r="U220" s="529">
        <v>78</v>
      </c>
    </row>
    <row r="221" spans="8:21" ht="15.75" thickBot="1">
      <c r="H221" s="535">
        <v>76</v>
      </c>
      <c r="I221" s="245"/>
      <c r="J221" s="155"/>
      <c r="K221" s="168"/>
      <c r="L221" s="168"/>
      <c r="M221" s="249"/>
      <c r="N221" s="249"/>
      <c r="O221" s="249"/>
      <c r="P221" s="249"/>
      <c r="Q221" s="112"/>
      <c r="R221" s="249"/>
      <c r="S221" s="249"/>
      <c r="T221" s="168"/>
      <c r="U221" s="529">
        <v>76</v>
      </c>
    </row>
    <row r="222" spans="8:21" ht="15">
      <c r="H222" s="535">
        <v>74</v>
      </c>
      <c r="I222" s="246"/>
      <c r="J222" s="176"/>
      <c r="K222" s="166"/>
      <c r="L222" s="166"/>
      <c r="M222" s="233"/>
      <c r="N222" s="233"/>
      <c r="O222" s="233"/>
      <c r="P222" s="233"/>
      <c r="Q222" s="233"/>
      <c r="R222" s="233"/>
      <c r="S222" s="233"/>
      <c r="T222" s="166"/>
      <c r="U222" s="529">
        <v>74</v>
      </c>
    </row>
    <row r="223" spans="8:21" ht="15">
      <c r="H223" s="535">
        <v>72</v>
      </c>
      <c r="I223" s="244"/>
      <c r="J223" s="154"/>
      <c r="K223" s="167"/>
      <c r="L223" s="167"/>
      <c r="M223" s="234"/>
      <c r="N223" s="234"/>
      <c r="O223" s="234"/>
      <c r="P223" s="234"/>
      <c r="Q223" s="167"/>
      <c r="R223" s="234"/>
      <c r="S223" s="234"/>
      <c r="T223" s="167"/>
      <c r="U223" s="529">
        <v>72</v>
      </c>
    </row>
    <row r="224" spans="8:21" ht="15">
      <c r="H224" s="535">
        <v>70</v>
      </c>
      <c r="I224" s="244"/>
      <c r="J224" s="154"/>
      <c r="K224" s="167"/>
      <c r="L224" s="167"/>
      <c r="M224" s="234"/>
      <c r="N224" s="234"/>
      <c r="O224" s="234"/>
      <c r="P224" s="234"/>
      <c r="Q224" s="167"/>
      <c r="R224" s="234"/>
      <c r="S224" s="234"/>
      <c r="T224" s="167"/>
      <c r="U224" s="529">
        <v>70</v>
      </c>
    </row>
    <row r="225" spans="8:22" ht="16.5" thickBot="1">
      <c r="H225" s="535">
        <v>68</v>
      </c>
      <c r="I225" s="245"/>
      <c r="J225" s="245"/>
      <c r="K225" s="168"/>
      <c r="L225" s="168"/>
      <c r="M225" s="249"/>
      <c r="N225" s="249"/>
      <c r="O225" s="249"/>
      <c r="P225" s="249"/>
      <c r="Q225" s="168"/>
      <c r="R225" s="249"/>
      <c r="S225" s="249"/>
      <c r="T225" s="168"/>
      <c r="U225" s="546">
        <v>68</v>
      </c>
      <c r="V225" s="544" t="s">
        <v>564</v>
      </c>
    </row>
    <row r="226" spans="8:21" ht="15">
      <c r="H226" s="535">
        <v>66</v>
      </c>
      <c r="I226" s="246"/>
      <c r="J226" s="258"/>
      <c r="K226" s="166"/>
      <c r="L226" s="166"/>
      <c r="M226" s="233"/>
      <c r="N226" s="233"/>
      <c r="O226" s="233"/>
      <c r="P226" s="233"/>
      <c r="Q226" s="166"/>
      <c r="R226" s="233"/>
      <c r="S226" s="233"/>
      <c r="T226" s="166"/>
      <c r="U226" s="528">
        <v>66</v>
      </c>
    </row>
    <row r="227" spans="8:21" ht="15.75" thickBot="1">
      <c r="H227" s="535">
        <v>64</v>
      </c>
      <c r="I227" s="243"/>
      <c r="J227" s="206"/>
      <c r="K227" s="207"/>
      <c r="L227" s="207"/>
      <c r="M227" s="250"/>
      <c r="N227" s="250"/>
      <c r="O227" s="250"/>
      <c r="P227" s="250"/>
      <c r="Q227" s="207"/>
      <c r="R227" s="250"/>
      <c r="S227" s="250"/>
      <c r="T227" s="207"/>
      <c r="U227" s="529">
        <v>64</v>
      </c>
    </row>
    <row r="228" spans="8:20" ht="16.5" thickBot="1">
      <c r="H228" s="102"/>
      <c r="I228" s="251" t="s">
        <v>187</v>
      </c>
      <c r="J228" s="251" t="s">
        <v>185</v>
      </c>
      <c r="K228" s="205" t="s">
        <v>190</v>
      </c>
      <c r="L228" s="205" t="s">
        <v>186</v>
      </c>
      <c r="M228" s="251" t="s">
        <v>197</v>
      </c>
      <c r="N228" s="257" t="s">
        <v>224</v>
      </c>
      <c r="O228" s="251" t="s">
        <v>198</v>
      </c>
      <c r="P228" s="251" t="s">
        <v>199</v>
      </c>
      <c r="Q228" s="251" t="s">
        <v>403</v>
      </c>
      <c r="R228" s="251" t="s">
        <v>203</v>
      </c>
      <c r="S228" s="346" t="s">
        <v>234</v>
      </c>
      <c r="T228" s="205" t="s">
        <v>206</v>
      </c>
    </row>
    <row r="229" spans="14:20" ht="15.75">
      <c r="N229" s="87"/>
      <c r="R229" s="423"/>
      <c r="S229" s="814"/>
      <c r="T229" s="814"/>
    </row>
    <row r="230" spans="17:20" ht="15.75">
      <c r="Q230" s="776" t="s">
        <v>88</v>
      </c>
      <c r="R230" s="776"/>
      <c r="S230" s="826">
        <f ca="1">TODAY()</f>
        <v>41952</v>
      </c>
      <c r="T230" s="826"/>
    </row>
  </sheetData>
  <sheetProtection/>
  <mergeCells count="564">
    <mergeCell ref="M33:M35"/>
    <mergeCell ref="S230:T230"/>
    <mergeCell ref="Q230:R230"/>
    <mergeCell ref="J51:J54"/>
    <mergeCell ref="K51:K54"/>
    <mergeCell ref="F38:G38"/>
    <mergeCell ref="P33:P35"/>
    <mergeCell ref="J33:J35"/>
    <mergeCell ref="K33:K35"/>
    <mergeCell ref="L33:L35"/>
    <mergeCell ref="E39:E45"/>
    <mergeCell ref="H41:H42"/>
    <mergeCell ref="I41:I42"/>
    <mergeCell ref="J41:J42"/>
    <mergeCell ref="L79:L84"/>
    <mergeCell ref="K85:K86"/>
    <mergeCell ref="L85:L86"/>
    <mergeCell ref="K70:K75"/>
    <mergeCell ref="K65:K69"/>
    <mergeCell ref="L65:L69"/>
    <mergeCell ref="E154:E159"/>
    <mergeCell ref="H154:H156"/>
    <mergeCell ref="J136:J138"/>
    <mergeCell ref="J123:J126"/>
    <mergeCell ref="M117:M121"/>
    <mergeCell ref="L114:L116"/>
    <mergeCell ref="J114:J116"/>
    <mergeCell ref="K114:K116"/>
    <mergeCell ref="H114:H116"/>
    <mergeCell ref="I114:I116"/>
    <mergeCell ref="G2:G4"/>
    <mergeCell ref="H2:H4"/>
    <mergeCell ref="U2:U4"/>
    <mergeCell ref="E5:E14"/>
    <mergeCell ref="H8:H10"/>
    <mergeCell ref="I8:I10"/>
    <mergeCell ref="J8:J10"/>
    <mergeCell ref="P8:P10"/>
    <mergeCell ref="Q8:Q10"/>
    <mergeCell ref="N8:N10"/>
    <mergeCell ref="K8:K10"/>
    <mergeCell ref="L8:L10"/>
    <mergeCell ref="M8:M10"/>
    <mergeCell ref="U8:U10"/>
    <mergeCell ref="F14:G14"/>
    <mergeCell ref="E15:E21"/>
    <mergeCell ref="H15:H17"/>
    <mergeCell ref="I15:I17"/>
    <mergeCell ref="J15:J17"/>
    <mergeCell ref="R8:R10"/>
    <mergeCell ref="S8:S10"/>
    <mergeCell ref="T8:T10"/>
    <mergeCell ref="O8:O10"/>
    <mergeCell ref="P15:P17"/>
    <mergeCell ref="Q15:Q17"/>
    <mergeCell ref="N15:N17"/>
    <mergeCell ref="S15:S17"/>
    <mergeCell ref="T15:T17"/>
    <mergeCell ref="O15:O17"/>
    <mergeCell ref="K15:K17"/>
    <mergeCell ref="L15:L17"/>
    <mergeCell ref="M15:M17"/>
    <mergeCell ref="U15:U17"/>
    <mergeCell ref="H18:H20"/>
    <mergeCell ref="I18:I20"/>
    <mergeCell ref="J18:J20"/>
    <mergeCell ref="K18:K20"/>
    <mergeCell ref="L18:L20"/>
    <mergeCell ref="R15:R17"/>
    <mergeCell ref="U18:U20"/>
    <mergeCell ref="Q18:Q20"/>
    <mergeCell ref="R18:R20"/>
    <mergeCell ref="N18:N20"/>
    <mergeCell ref="O18:O20"/>
    <mergeCell ref="P18:P20"/>
    <mergeCell ref="F21:G21"/>
    <mergeCell ref="E22:E30"/>
    <mergeCell ref="H24:H27"/>
    <mergeCell ref="I24:I27"/>
    <mergeCell ref="S18:S20"/>
    <mergeCell ref="T18:T20"/>
    <mergeCell ref="M18:M20"/>
    <mergeCell ref="E31:E38"/>
    <mergeCell ref="H33:H35"/>
    <mergeCell ref="I33:I35"/>
    <mergeCell ref="Q24:Q27"/>
    <mergeCell ref="R24:R27"/>
    <mergeCell ref="S24:S27"/>
    <mergeCell ref="O24:O27"/>
    <mergeCell ref="P24:P27"/>
    <mergeCell ref="N24:N27"/>
    <mergeCell ref="M24:M27"/>
    <mergeCell ref="U24:U27"/>
    <mergeCell ref="F30:G30"/>
    <mergeCell ref="T24:T27"/>
    <mergeCell ref="J24:J27"/>
    <mergeCell ref="K24:K27"/>
    <mergeCell ref="L24:L27"/>
    <mergeCell ref="K41:K42"/>
    <mergeCell ref="L41:L42"/>
    <mergeCell ref="M41:M42"/>
    <mergeCell ref="S33:S35"/>
    <mergeCell ref="T33:T35"/>
    <mergeCell ref="U33:U35"/>
    <mergeCell ref="Q33:Q35"/>
    <mergeCell ref="R33:R35"/>
    <mergeCell ref="N33:N35"/>
    <mergeCell ref="O33:O35"/>
    <mergeCell ref="S41:S42"/>
    <mergeCell ref="T41:T42"/>
    <mergeCell ref="O41:O42"/>
    <mergeCell ref="P41:P42"/>
    <mergeCell ref="Q41:Q42"/>
    <mergeCell ref="N41:N42"/>
    <mergeCell ref="L51:L54"/>
    <mergeCell ref="M51:M54"/>
    <mergeCell ref="U41:U42"/>
    <mergeCell ref="F45:G45"/>
    <mergeCell ref="E48:G48"/>
    <mergeCell ref="E49:E64"/>
    <mergeCell ref="F51:F54"/>
    <mergeCell ref="H51:H54"/>
    <mergeCell ref="I51:I54"/>
    <mergeCell ref="R41:R42"/>
    <mergeCell ref="T51:T54"/>
    <mergeCell ref="P51:P54"/>
    <mergeCell ref="Q51:Q54"/>
    <mergeCell ref="R51:R54"/>
    <mergeCell ref="N51:N54"/>
    <mergeCell ref="O51:O54"/>
    <mergeCell ref="P55:P58"/>
    <mergeCell ref="M55:M58"/>
    <mergeCell ref="U51:U54"/>
    <mergeCell ref="F55:F58"/>
    <mergeCell ref="H55:H58"/>
    <mergeCell ref="I55:I58"/>
    <mergeCell ref="J55:J58"/>
    <mergeCell ref="K55:K58"/>
    <mergeCell ref="L55:L58"/>
    <mergeCell ref="S51:S54"/>
    <mergeCell ref="I59:I63"/>
    <mergeCell ref="J59:J63"/>
    <mergeCell ref="K59:K63"/>
    <mergeCell ref="S55:S58"/>
    <mergeCell ref="T55:T58"/>
    <mergeCell ref="U55:U58"/>
    <mergeCell ref="Q55:Q58"/>
    <mergeCell ref="R55:R58"/>
    <mergeCell ref="N55:N58"/>
    <mergeCell ref="O55:O58"/>
    <mergeCell ref="E65:E77"/>
    <mergeCell ref="F65:F67"/>
    <mergeCell ref="H65:H69"/>
    <mergeCell ref="I65:I69"/>
    <mergeCell ref="J65:J69"/>
    <mergeCell ref="S59:S63"/>
    <mergeCell ref="P59:P63"/>
    <mergeCell ref="Q59:Q63"/>
    <mergeCell ref="R59:R63"/>
    <mergeCell ref="N59:N63"/>
    <mergeCell ref="N65:N69"/>
    <mergeCell ref="O65:O69"/>
    <mergeCell ref="P65:P69"/>
    <mergeCell ref="M65:M69"/>
    <mergeCell ref="U59:U63"/>
    <mergeCell ref="F64:G64"/>
    <mergeCell ref="T59:T63"/>
    <mergeCell ref="O59:O63"/>
    <mergeCell ref="L59:L63"/>
    <mergeCell ref="M59:M63"/>
    <mergeCell ref="L70:L75"/>
    <mergeCell ref="M70:M75"/>
    <mergeCell ref="T65:T69"/>
    <mergeCell ref="U65:U69"/>
    <mergeCell ref="H70:H74"/>
    <mergeCell ref="I70:I75"/>
    <mergeCell ref="J70:J75"/>
    <mergeCell ref="Q65:Q69"/>
    <mergeCell ref="R65:R69"/>
    <mergeCell ref="S65:S69"/>
    <mergeCell ref="S70:S75"/>
    <mergeCell ref="T70:T75"/>
    <mergeCell ref="P70:P75"/>
    <mergeCell ref="Q70:Q75"/>
    <mergeCell ref="R70:R75"/>
    <mergeCell ref="N70:N75"/>
    <mergeCell ref="O70:O75"/>
    <mergeCell ref="P79:P84"/>
    <mergeCell ref="N79:N84"/>
    <mergeCell ref="M79:M84"/>
    <mergeCell ref="U70:U74"/>
    <mergeCell ref="F77:G77"/>
    <mergeCell ref="E78:E87"/>
    <mergeCell ref="H79:H84"/>
    <mergeCell ref="I79:I84"/>
    <mergeCell ref="J79:J84"/>
    <mergeCell ref="K79:K84"/>
    <mergeCell ref="M85:M86"/>
    <mergeCell ref="U79:U84"/>
    <mergeCell ref="H85:H86"/>
    <mergeCell ref="I85:I86"/>
    <mergeCell ref="J85:J86"/>
    <mergeCell ref="Q79:Q84"/>
    <mergeCell ref="R79:R84"/>
    <mergeCell ref="S79:S84"/>
    <mergeCell ref="T79:T84"/>
    <mergeCell ref="O79:O84"/>
    <mergeCell ref="S85:S86"/>
    <mergeCell ref="T85:T86"/>
    <mergeCell ref="U85:U86"/>
    <mergeCell ref="Q85:Q86"/>
    <mergeCell ref="R85:R86"/>
    <mergeCell ref="N85:N86"/>
    <mergeCell ref="O85:O86"/>
    <mergeCell ref="P85:P86"/>
    <mergeCell ref="L93:L94"/>
    <mergeCell ref="F87:G87"/>
    <mergeCell ref="E88:E92"/>
    <mergeCell ref="F92:G92"/>
    <mergeCell ref="E93:E96"/>
    <mergeCell ref="H93:H94"/>
    <mergeCell ref="F96:G96"/>
    <mergeCell ref="T93:T94"/>
    <mergeCell ref="U93:U94"/>
    <mergeCell ref="Q93:Q94"/>
    <mergeCell ref="R93:R94"/>
    <mergeCell ref="N93:N94"/>
    <mergeCell ref="O93:O94"/>
    <mergeCell ref="P93:P94"/>
    <mergeCell ref="M99:M101"/>
    <mergeCell ref="E97:G97"/>
    <mergeCell ref="E98:G98"/>
    <mergeCell ref="I99:I101"/>
    <mergeCell ref="J99:J101"/>
    <mergeCell ref="S93:S94"/>
    <mergeCell ref="M93:M94"/>
    <mergeCell ref="I93:I94"/>
    <mergeCell ref="J93:J94"/>
    <mergeCell ref="K93:K94"/>
    <mergeCell ref="U100:U101"/>
    <mergeCell ref="E102:E113"/>
    <mergeCell ref="H103:H106"/>
    <mergeCell ref="I103:I106"/>
    <mergeCell ref="R99:R101"/>
    <mergeCell ref="S99:S101"/>
    <mergeCell ref="T99:T101"/>
    <mergeCell ref="O99:O101"/>
    <mergeCell ref="P99:P101"/>
    <mergeCell ref="Q99:Q101"/>
    <mergeCell ref="N103:N106"/>
    <mergeCell ref="M103:M106"/>
    <mergeCell ref="J103:J106"/>
    <mergeCell ref="K103:K106"/>
    <mergeCell ref="L103:L106"/>
    <mergeCell ref="G100:G101"/>
    <mergeCell ref="H100:H101"/>
    <mergeCell ref="N99:N101"/>
    <mergeCell ref="K99:K101"/>
    <mergeCell ref="L99:L101"/>
    <mergeCell ref="U103:U106"/>
    <mergeCell ref="H107:H108"/>
    <mergeCell ref="I107:I108"/>
    <mergeCell ref="J107:J108"/>
    <mergeCell ref="Q103:Q106"/>
    <mergeCell ref="R103:R106"/>
    <mergeCell ref="S103:S106"/>
    <mergeCell ref="T103:T106"/>
    <mergeCell ref="O103:O106"/>
    <mergeCell ref="P103:P106"/>
    <mergeCell ref="O107:O108"/>
    <mergeCell ref="P107:P108"/>
    <mergeCell ref="Q107:Q108"/>
    <mergeCell ref="N107:N108"/>
    <mergeCell ref="K107:K108"/>
    <mergeCell ref="L107:L108"/>
    <mergeCell ref="M107:M108"/>
    <mergeCell ref="M110:M112"/>
    <mergeCell ref="U107:U108"/>
    <mergeCell ref="H110:H112"/>
    <mergeCell ref="I110:I112"/>
    <mergeCell ref="J110:J112"/>
    <mergeCell ref="K110:K112"/>
    <mergeCell ref="L110:L112"/>
    <mergeCell ref="R107:R108"/>
    <mergeCell ref="S107:S108"/>
    <mergeCell ref="T107:T108"/>
    <mergeCell ref="S110:S112"/>
    <mergeCell ref="T110:T112"/>
    <mergeCell ref="U110:U112"/>
    <mergeCell ref="Q110:Q112"/>
    <mergeCell ref="R110:R112"/>
    <mergeCell ref="N110:N112"/>
    <mergeCell ref="O110:O112"/>
    <mergeCell ref="P110:P112"/>
    <mergeCell ref="P114:P116"/>
    <mergeCell ref="F113:G113"/>
    <mergeCell ref="E114:E122"/>
    <mergeCell ref="M114:M116"/>
    <mergeCell ref="K117:K121"/>
    <mergeCell ref="L117:L121"/>
    <mergeCell ref="F122:G122"/>
    <mergeCell ref="P117:P121"/>
    <mergeCell ref="T114:T116"/>
    <mergeCell ref="U114:U116"/>
    <mergeCell ref="H117:H121"/>
    <mergeCell ref="I117:I121"/>
    <mergeCell ref="J117:J121"/>
    <mergeCell ref="Q114:Q116"/>
    <mergeCell ref="R114:R116"/>
    <mergeCell ref="S114:S116"/>
    <mergeCell ref="N114:N116"/>
    <mergeCell ref="O114:O116"/>
    <mergeCell ref="P123:P126"/>
    <mergeCell ref="Q123:Q126"/>
    <mergeCell ref="N123:N126"/>
    <mergeCell ref="S117:S121"/>
    <mergeCell ref="T117:T121"/>
    <mergeCell ref="U117:U121"/>
    <mergeCell ref="Q117:Q121"/>
    <mergeCell ref="R117:R121"/>
    <mergeCell ref="N117:N121"/>
    <mergeCell ref="O117:O121"/>
    <mergeCell ref="M128:M132"/>
    <mergeCell ref="U123:U126"/>
    <mergeCell ref="S123:S126"/>
    <mergeCell ref="E123:E135"/>
    <mergeCell ref="H123:H126"/>
    <mergeCell ref="I123:I126"/>
    <mergeCell ref="H133:H134"/>
    <mergeCell ref="I133:I134"/>
    <mergeCell ref="T123:T126"/>
    <mergeCell ref="O123:O126"/>
    <mergeCell ref="H128:H132"/>
    <mergeCell ref="I128:I132"/>
    <mergeCell ref="J128:J132"/>
    <mergeCell ref="K128:K132"/>
    <mergeCell ref="L128:L132"/>
    <mergeCell ref="R123:R126"/>
    <mergeCell ref="K123:K126"/>
    <mergeCell ref="L123:L126"/>
    <mergeCell ref="M123:M126"/>
    <mergeCell ref="P128:P132"/>
    <mergeCell ref="J133:J134"/>
    <mergeCell ref="K133:K134"/>
    <mergeCell ref="L133:L134"/>
    <mergeCell ref="S128:S132"/>
    <mergeCell ref="T128:T132"/>
    <mergeCell ref="U128:U132"/>
    <mergeCell ref="Q128:Q132"/>
    <mergeCell ref="R128:R132"/>
    <mergeCell ref="N128:N132"/>
    <mergeCell ref="O128:O132"/>
    <mergeCell ref="S133:S134"/>
    <mergeCell ref="T133:T134"/>
    <mergeCell ref="O133:O134"/>
    <mergeCell ref="P133:P134"/>
    <mergeCell ref="N133:N134"/>
    <mergeCell ref="M133:M134"/>
    <mergeCell ref="K136:K138"/>
    <mergeCell ref="L136:L138"/>
    <mergeCell ref="M136:M138"/>
    <mergeCell ref="U133:U134"/>
    <mergeCell ref="F135:G135"/>
    <mergeCell ref="E136:E144"/>
    <mergeCell ref="H136:H138"/>
    <mergeCell ref="I136:I138"/>
    <mergeCell ref="Q133:Q134"/>
    <mergeCell ref="R133:R134"/>
    <mergeCell ref="H139:H141"/>
    <mergeCell ref="I139:I141"/>
    <mergeCell ref="J139:J141"/>
    <mergeCell ref="K139:K141"/>
    <mergeCell ref="R136:R138"/>
    <mergeCell ref="S136:S138"/>
    <mergeCell ref="O136:O138"/>
    <mergeCell ref="P136:P138"/>
    <mergeCell ref="Q136:Q138"/>
    <mergeCell ref="N136:N138"/>
    <mergeCell ref="O139:O141"/>
    <mergeCell ref="L139:L141"/>
    <mergeCell ref="M139:M141"/>
    <mergeCell ref="U136:U138"/>
    <mergeCell ref="T136:T138"/>
    <mergeCell ref="U139:U141"/>
    <mergeCell ref="T139:T141"/>
    <mergeCell ref="H142:H143"/>
    <mergeCell ref="I142:I143"/>
    <mergeCell ref="J142:J143"/>
    <mergeCell ref="K142:K143"/>
    <mergeCell ref="L142:L143"/>
    <mergeCell ref="S139:S141"/>
    <mergeCell ref="P139:P141"/>
    <mergeCell ref="Q139:Q141"/>
    <mergeCell ref="R139:R141"/>
    <mergeCell ref="N139:N141"/>
    <mergeCell ref="T142:T143"/>
    <mergeCell ref="U142:U143"/>
    <mergeCell ref="F144:G144"/>
    <mergeCell ref="Q142:Q143"/>
    <mergeCell ref="R142:R143"/>
    <mergeCell ref="S142:S143"/>
    <mergeCell ref="N142:N143"/>
    <mergeCell ref="O142:O143"/>
    <mergeCell ref="P142:P143"/>
    <mergeCell ref="M142:M143"/>
    <mergeCell ref="N145:N147"/>
    <mergeCell ref="K145:K147"/>
    <mergeCell ref="L145:L147"/>
    <mergeCell ref="M145:M147"/>
    <mergeCell ref="E145:E148"/>
    <mergeCell ref="H145:H147"/>
    <mergeCell ref="I145:I147"/>
    <mergeCell ref="J145:J147"/>
    <mergeCell ref="U145:U147"/>
    <mergeCell ref="F148:G148"/>
    <mergeCell ref="E149:E153"/>
    <mergeCell ref="F153:G153"/>
    <mergeCell ref="R145:R147"/>
    <mergeCell ref="S145:S147"/>
    <mergeCell ref="T145:T147"/>
    <mergeCell ref="O145:O147"/>
    <mergeCell ref="P145:P147"/>
    <mergeCell ref="Q145:Q147"/>
    <mergeCell ref="P154:P156"/>
    <mergeCell ref="M154:M156"/>
    <mergeCell ref="I154:I156"/>
    <mergeCell ref="J154:J156"/>
    <mergeCell ref="K154:K156"/>
    <mergeCell ref="L154:L156"/>
    <mergeCell ref="H157:H158"/>
    <mergeCell ref="I157:I158"/>
    <mergeCell ref="J157:J158"/>
    <mergeCell ref="S154:S156"/>
    <mergeCell ref="T154:T156"/>
    <mergeCell ref="U154:U156"/>
    <mergeCell ref="Q154:Q156"/>
    <mergeCell ref="R154:R156"/>
    <mergeCell ref="N154:N156"/>
    <mergeCell ref="O154:O156"/>
    <mergeCell ref="O157:O158"/>
    <mergeCell ref="P157:P158"/>
    <mergeCell ref="Q157:Q158"/>
    <mergeCell ref="N157:N158"/>
    <mergeCell ref="K157:K158"/>
    <mergeCell ref="L157:L158"/>
    <mergeCell ref="M157:M158"/>
    <mergeCell ref="U157:U158"/>
    <mergeCell ref="F159:G159"/>
    <mergeCell ref="E160:G160"/>
    <mergeCell ref="E163:E168"/>
    <mergeCell ref="H163:H167"/>
    <mergeCell ref="I163:I167"/>
    <mergeCell ref="J163:J167"/>
    <mergeCell ref="R157:R158"/>
    <mergeCell ref="S157:S158"/>
    <mergeCell ref="T157:T158"/>
    <mergeCell ref="E169:E172"/>
    <mergeCell ref="H169:H170"/>
    <mergeCell ref="I169:I170"/>
    <mergeCell ref="J169:J170"/>
    <mergeCell ref="R163:R167"/>
    <mergeCell ref="S163:S167"/>
    <mergeCell ref="O163:O167"/>
    <mergeCell ref="P163:P167"/>
    <mergeCell ref="Q163:Q167"/>
    <mergeCell ref="N163:N167"/>
    <mergeCell ref="N169:N170"/>
    <mergeCell ref="K169:K170"/>
    <mergeCell ref="L169:L170"/>
    <mergeCell ref="M169:M170"/>
    <mergeCell ref="U163:U167"/>
    <mergeCell ref="F168:G168"/>
    <mergeCell ref="T163:T167"/>
    <mergeCell ref="K163:K167"/>
    <mergeCell ref="L163:L167"/>
    <mergeCell ref="M163:M167"/>
    <mergeCell ref="U169:U170"/>
    <mergeCell ref="F172:G172"/>
    <mergeCell ref="E173:E174"/>
    <mergeCell ref="F174:G174"/>
    <mergeCell ref="R169:R170"/>
    <mergeCell ref="S169:S170"/>
    <mergeCell ref="T169:T170"/>
    <mergeCell ref="O169:O170"/>
    <mergeCell ref="P169:P170"/>
    <mergeCell ref="Q169:Q170"/>
    <mergeCell ref="L175:L176"/>
    <mergeCell ref="M175:M176"/>
    <mergeCell ref="E175:E180"/>
    <mergeCell ref="H175:H176"/>
    <mergeCell ref="I175:I176"/>
    <mergeCell ref="J175:J176"/>
    <mergeCell ref="H177:H178"/>
    <mergeCell ref="I177:I178"/>
    <mergeCell ref="K175:K176"/>
    <mergeCell ref="S175:S176"/>
    <mergeCell ref="T175:T176"/>
    <mergeCell ref="P175:P176"/>
    <mergeCell ref="Q175:Q176"/>
    <mergeCell ref="R175:R176"/>
    <mergeCell ref="N175:N176"/>
    <mergeCell ref="O175:O176"/>
    <mergeCell ref="T177:T178"/>
    <mergeCell ref="O177:O178"/>
    <mergeCell ref="P177:P178"/>
    <mergeCell ref="N177:N178"/>
    <mergeCell ref="M177:M178"/>
    <mergeCell ref="J177:J178"/>
    <mergeCell ref="K177:K178"/>
    <mergeCell ref="L177:L178"/>
    <mergeCell ref="E182:E186"/>
    <mergeCell ref="H182:H183"/>
    <mergeCell ref="I182:I183"/>
    <mergeCell ref="J182:J183"/>
    <mergeCell ref="U177:U178"/>
    <mergeCell ref="F180:G180"/>
    <mergeCell ref="E181:G181"/>
    <mergeCell ref="Q177:Q178"/>
    <mergeCell ref="R177:R178"/>
    <mergeCell ref="S177:S178"/>
    <mergeCell ref="P182:P183"/>
    <mergeCell ref="Q182:Q183"/>
    <mergeCell ref="N182:N183"/>
    <mergeCell ref="K182:K183"/>
    <mergeCell ref="L182:L183"/>
    <mergeCell ref="M182:M183"/>
    <mergeCell ref="U182:U183"/>
    <mergeCell ref="F186:G186"/>
    <mergeCell ref="E187:E190"/>
    <mergeCell ref="H187:H188"/>
    <mergeCell ref="I187:I188"/>
    <mergeCell ref="J187:J188"/>
    <mergeCell ref="R182:R183"/>
    <mergeCell ref="S182:S183"/>
    <mergeCell ref="T182:T183"/>
    <mergeCell ref="O182:O183"/>
    <mergeCell ref="T187:T188"/>
    <mergeCell ref="O187:O188"/>
    <mergeCell ref="P187:P188"/>
    <mergeCell ref="Q187:Q188"/>
    <mergeCell ref="N187:N188"/>
    <mergeCell ref="K187:K188"/>
    <mergeCell ref="L187:L188"/>
    <mergeCell ref="M187:M188"/>
    <mergeCell ref="E197:G197"/>
    <mergeCell ref="A200:H200"/>
    <mergeCell ref="A201:H201"/>
    <mergeCell ref="K202:L202"/>
    <mergeCell ref="U187:U188"/>
    <mergeCell ref="F190:G190"/>
    <mergeCell ref="E191:E195"/>
    <mergeCell ref="F195:G195"/>
    <mergeCell ref="R187:R188"/>
    <mergeCell ref="S187:S188"/>
    <mergeCell ref="E47:G47"/>
    <mergeCell ref="A208:H208"/>
    <mergeCell ref="G209:H209"/>
    <mergeCell ref="G210:H210"/>
    <mergeCell ref="S229:T229"/>
    <mergeCell ref="A204:H204"/>
    <mergeCell ref="A205:H205"/>
    <mergeCell ref="A206:H206"/>
    <mergeCell ref="A207:H207"/>
    <mergeCell ref="E196:G19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Hadfield</dc:creator>
  <cp:keywords/>
  <dc:description/>
  <cp:lastModifiedBy>PAT</cp:lastModifiedBy>
  <cp:lastPrinted>2012-10-23T18:37:53Z</cp:lastPrinted>
  <dcterms:created xsi:type="dcterms:W3CDTF">2006-05-07T15:30:54Z</dcterms:created>
  <dcterms:modified xsi:type="dcterms:W3CDTF">2014-11-09T17:06:52Z</dcterms:modified>
  <cp:category/>
  <cp:version/>
  <cp:contentType/>
  <cp:contentStatus/>
</cp:coreProperties>
</file>